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14" activeTab="0"/>
  </bookViews>
  <sheets>
    <sheet name="input" sheetId="1" r:id="rId1"/>
    <sheet name="input_sum" sheetId="2" r:id="rId2"/>
    <sheet name="count" sheetId="3" r:id="rId3"/>
    <sheet name="fourier" sheetId="4" r:id="rId4"/>
  </sheets>
  <definedNames/>
  <calcPr fullCalcOnLoad="1"/>
</workbook>
</file>

<file path=xl/sharedStrings.xml><?xml version="1.0" encoding="utf-8"?>
<sst xmlns="http://schemas.openxmlformats.org/spreadsheetml/2006/main" count="80" uniqueCount="53">
  <si>
    <t>f</t>
  </si>
  <si>
    <t>2/c</t>
  </si>
  <si>
    <t>A0</t>
  </si>
  <si>
    <t>1/c</t>
  </si>
  <si>
    <t>suma</t>
  </si>
  <si>
    <t>A</t>
  </si>
  <si>
    <t>č. vzorku</t>
  </si>
  <si>
    <t>úhel [rad]</t>
  </si>
  <si>
    <t>stejnosměrná složka</t>
  </si>
  <si>
    <t>f1</t>
  </si>
  <si>
    <t>f2</t>
  </si>
  <si>
    <t>f3</t>
  </si>
  <si>
    <t>a</t>
  </si>
  <si>
    <t>b</t>
  </si>
  <si>
    <t>frekvence</t>
  </si>
  <si>
    <t>amplituda</t>
  </si>
  <si>
    <t>modul výpočtu signálu</t>
  </si>
  <si>
    <t>vstupní hodnoty</t>
  </si>
  <si>
    <t>ss</t>
  </si>
  <si>
    <t>p</t>
  </si>
  <si>
    <t>° / RAD</t>
  </si>
  <si>
    <r>
      <t>fáze [</t>
    </r>
    <r>
      <rPr>
        <b/>
        <sz val="11"/>
        <rFont val="Symbol"/>
        <family val="1"/>
      </rPr>
      <t>p</t>
    </r>
    <r>
      <rPr>
        <b/>
        <sz val="11"/>
        <rFont val="Arial"/>
        <family val="2"/>
      </rPr>
      <t>]</t>
    </r>
  </si>
  <si>
    <t>ampl. f1</t>
  </si>
  <si>
    <t>ampl. f2</t>
  </si>
  <si>
    <t>ampl. f3</t>
  </si>
  <si>
    <t>ampl. celk.</t>
  </si>
  <si>
    <t>Fourierova transformace</t>
  </si>
  <si>
    <t>1. harmonická</t>
  </si>
  <si>
    <t>2. harmonická</t>
  </si>
  <si>
    <t>4. harmonická</t>
  </si>
  <si>
    <t>3. harmonická</t>
  </si>
  <si>
    <t>5. harmonická</t>
  </si>
  <si>
    <t>6. harmonická</t>
  </si>
  <si>
    <t>7. harmonická</t>
  </si>
  <si>
    <t>8. harmonická</t>
  </si>
  <si>
    <t>fázový posuv [°]</t>
  </si>
  <si>
    <t>fázový posuv [RAD]</t>
  </si>
  <si>
    <t>složka</t>
  </si>
  <si>
    <t>operace s vzorkem č.</t>
  </si>
  <si>
    <t>harmonická</t>
  </si>
  <si>
    <t>A1</t>
  </si>
  <si>
    <t>A2</t>
  </si>
  <si>
    <t>A3</t>
  </si>
  <si>
    <t>A4</t>
  </si>
  <si>
    <t>A5</t>
  </si>
  <si>
    <t>A6</t>
  </si>
  <si>
    <t>A7</t>
  </si>
  <si>
    <t>A8</t>
  </si>
  <si>
    <t>číslo vzorku</t>
  </si>
  <si>
    <t>úhel [RAD]</t>
  </si>
  <si>
    <t>aplituda</t>
  </si>
  <si>
    <t>modul modelování signálu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</si>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</sst>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sz val="14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24"/>
      <color indexed="22"/>
      <name val="Arial"/>
      <family val="2"/>
    </font>
    <font>
      <b/>
      <sz val="14"/>
      <color indexed="2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24"/>
      <color theme="0" tint="-0.24997000396251678"/>
      <name val="Arial"/>
      <family val="2"/>
    </font>
    <font>
      <b/>
      <sz val="14"/>
      <color theme="0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" fontId="3" fillId="34" borderId="0" xfId="0" applyNumberFormat="1" applyFont="1" applyFill="1" applyAlignment="1">
      <alignment/>
    </xf>
    <xf numFmtId="1" fontId="3" fillId="35" borderId="0" xfId="0" applyNumberFormat="1" applyFont="1" applyFill="1" applyAlignment="1">
      <alignment/>
    </xf>
    <xf numFmtId="1" fontId="3" fillId="36" borderId="0" xfId="0" applyNumberFormat="1" applyFont="1" applyFill="1" applyAlignment="1">
      <alignment/>
    </xf>
    <xf numFmtId="1" fontId="3" fillId="37" borderId="0" xfId="0" applyNumberFormat="1" applyFont="1" applyFill="1" applyAlignment="1">
      <alignment/>
    </xf>
    <xf numFmtId="1" fontId="3" fillId="32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5" fillId="38" borderId="0" xfId="0" applyFont="1" applyFill="1" applyAlignment="1">
      <alignment/>
    </xf>
    <xf numFmtId="0" fontId="0" fillId="38" borderId="0" xfId="0" applyFill="1" applyAlignment="1">
      <alignment/>
    </xf>
    <xf numFmtId="0" fontId="56" fillId="38" borderId="0" xfId="0" applyFont="1" applyFill="1" applyAlignment="1">
      <alignment/>
    </xf>
    <xf numFmtId="0" fontId="57" fillId="38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4" fillId="39" borderId="0" xfId="0" applyFont="1" applyFill="1" applyAlignment="1">
      <alignment horizontal="justify" vertical="center" wrapText="1"/>
    </xf>
    <xf numFmtId="0" fontId="2" fillId="39" borderId="23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6" fillId="40" borderId="26" xfId="0" applyFont="1" applyFill="1" applyBorder="1" applyAlignment="1">
      <alignment horizontal="center"/>
    </xf>
    <xf numFmtId="0" fontId="6" fillId="40" borderId="27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6" fillId="40" borderId="29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38" borderId="0" xfId="0" applyFont="1" applyFill="1" applyBorder="1" applyAlignment="1">
      <alignment/>
    </xf>
    <xf numFmtId="1" fontId="0" fillId="41" borderId="0" xfId="0" applyNumberFormat="1" applyFill="1" applyBorder="1" applyAlignment="1">
      <alignment/>
    </xf>
    <xf numFmtId="1" fontId="0" fillId="41" borderId="0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0" fontId="0" fillId="0" borderId="33" xfId="0" applyFont="1" applyBorder="1" applyAlignment="1">
      <alignment/>
    </xf>
    <xf numFmtId="0" fontId="58" fillId="38" borderId="34" xfId="0" applyFont="1" applyFill="1" applyBorder="1" applyAlignment="1">
      <alignment horizontal="center" vertical="center" wrapText="1"/>
    </xf>
    <xf numFmtId="1" fontId="0" fillId="41" borderId="10" xfId="0" applyNumberFormat="1" applyFill="1" applyBorder="1" applyAlignment="1">
      <alignment/>
    </xf>
    <xf numFmtId="1" fontId="0" fillId="41" borderId="10" xfId="0" applyNumberFormat="1" applyFill="1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25" xfId="0" applyFont="1" applyBorder="1" applyAlignment="1">
      <alignment/>
    </xf>
    <xf numFmtId="0" fontId="58" fillId="38" borderId="36" xfId="0" applyFont="1" applyFill="1" applyBorder="1" applyAlignment="1">
      <alignment horizontal="center" vertical="center" wrapText="1"/>
    </xf>
    <xf numFmtId="1" fontId="0" fillId="0" borderId="37" xfId="0" applyNumberFormat="1" applyFill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58" fillId="38" borderId="39" xfId="0" applyFont="1" applyFill="1" applyBorder="1" applyAlignment="1">
      <alignment horizontal="center" vertical="center" wrapText="1"/>
    </xf>
    <xf numFmtId="0" fontId="58" fillId="38" borderId="4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59" fillId="38" borderId="10" xfId="0" applyFont="1" applyFill="1" applyBorder="1" applyAlignment="1">
      <alignment/>
    </xf>
    <xf numFmtId="0" fontId="59" fillId="38" borderId="15" xfId="0" applyFont="1" applyFill="1" applyBorder="1" applyAlignment="1">
      <alignment/>
    </xf>
    <xf numFmtId="0" fontId="2" fillId="0" borderId="16" xfId="0" applyFont="1" applyBorder="1" applyAlignment="1">
      <alignment horizontal="center" wrapText="1"/>
    </xf>
    <xf numFmtId="0" fontId="59" fillId="38" borderId="0" xfId="0" applyFont="1" applyFill="1" applyBorder="1" applyAlignment="1">
      <alignment/>
    </xf>
    <xf numFmtId="0" fontId="59" fillId="38" borderId="17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58" fillId="38" borderId="18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/>
    </xf>
    <xf numFmtId="1" fontId="1" fillId="0" borderId="19" xfId="0" applyNumberFormat="1" applyFont="1" applyBorder="1" applyAlignment="1">
      <alignment/>
    </xf>
    <xf numFmtId="0" fontId="59" fillId="38" borderId="0" xfId="0" applyFont="1" applyFill="1" applyAlignment="1">
      <alignment horizontal="center"/>
    </xf>
    <xf numFmtId="1" fontId="60" fillId="38" borderId="13" xfId="0" applyNumberFormat="1" applyFont="1" applyFill="1" applyBorder="1" applyAlignment="1">
      <alignment horizontal="center"/>
    </xf>
    <xf numFmtId="0" fontId="59" fillId="38" borderId="14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5" xfId="0" applyFont="1" applyFill="1" applyBorder="1" applyAlignment="1">
      <alignment/>
    </xf>
    <xf numFmtId="0" fontId="59" fillId="38" borderId="16" xfId="0" applyFont="1" applyFill="1" applyBorder="1" applyAlignment="1">
      <alignment/>
    </xf>
    <xf numFmtId="0" fontId="55" fillId="38" borderId="17" xfId="0" applyFont="1" applyFill="1" applyBorder="1" applyAlignment="1">
      <alignment/>
    </xf>
    <xf numFmtId="0" fontId="59" fillId="38" borderId="18" xfId="0" applyFont="1" applyFill="1" applyBorder="1" applyAlignment="1">
      <alignment/>
    </xf>
    <xf numFmtId="0" fontId="55" fillId="38" borderId="41" xfId="0" applyFont="1" applyFill="1" applyBorder="1" applyAlignment="1">
      <alignment horizontal="center"/>
    </xf>
    <xf numFmtId="0" fontId="55" fillId="38" borderId="42" xfId="0" applyFont="1" applyFill="1" applyBorder="1" applyAlignment="1">
      <alignment horizontal="center"/>
    </xf>
    <xf numFmtId="0" fontId="55" fillId="38" borderId="43" xfId="0" applyFont="1" applyFill="1" applyBorder="1" applyAlignment="1">
      <alignment horizontal="center"/>
    </xf>
    <xf numFmtId="0" fontId="55" fillId="38" borderId="4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42" borderId="35" xfId="0" applyFill="1" applyBorder="1" applyAlignment="1">
      <alignment/>
    </xf>
    <xf numFmtId="0" fontId="0" fillId="42" borderId="37" xfId="0" applyFill="1" applyBorder="1" applyAlignment="1">
      <alignment/>
    </xf>
    <xf numFmtId="0" fontId="0" fillId="43" borderId="25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43" borderId="33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44" borderId="19" xfId="0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2B2B2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4925"/>
          <c:h val="0.88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count!$B$14:$V$14</c:f>
              <c:numCache>
                <c:ptCount val="21"/>
                <c:pt idx="0">
                  <c:v>0</c:v>
                </c:pt>
                <c:pt idx="1">
                  <c:v>4.635254915624211</c:v>
                </c:pt>
                <c:pt idx="2">
                  <c:v>8.816778784387097</c:v>
                </c:pt>
                <c:pt idx="3">
                  <c:v>12.135254915624213</c:v>
                </c:pt>
                <c:pt idx="4">
                  <c:v>14.265847744427303</c:v>
                </c:pt>
                <c:pt idx="5">
                  <c:v>15</c:v>
                </c:pt>
                <c:pt idx="6">
                  <c:v>14.265847744427305</c:v>
                </c:pt>
                <c:pt idx="7">
                  <c:v>12.135254915624213</c:v>
                </c:pt>
                <c:pt idx="8">
                  <c:v>8.816778784387099</c:v>
                </c:pt>
                <c:pt idx="9">
                  <c:v>4.635254915624213</c:v>
                </c:pt>
                <c:pt idx="10">
                  <c:v>1.83772268236293E-15</c:v>
                </c:pt>
                <c:pt idx="11">
                  <c:v>-4.635254915624204</c:v>
                </c:pt>
                <c:pt idx="12">
                  <c:v>-8.816778784387095</c:v>
                </c:pt>
                <c:pt idx="13">
                  <c:v>-12.13525491562421</c:v>
                </c:pt>
                <c:pt idx="14">
                  <c:v>-14.265847744427303</c:v>
                </c:pt>
                <c:pt idx="15">
                  <c:v>-15</c:v>
                </c:pt>
                <c:pt idx="16">
                  <c:v>-14.265847744427305</c:v>
                </c:pt>
                <c:pt idx="17">
                  <c:v>-12.135254915624213</c:v>
                </c:pt>
                <c:pt idx="18">
                  <c:v>-8.8167787843871</c:v>
                </c:pt>
                <c:pt idx="19">
                  <c:v>-4.635254915624214</c:v>
                </c:pt>
                <c:pt idx="20">
                  <c:v>-3.67544536472586E-15</c:v>
                </c:pt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count!$B$15:$V$15</c:f>
              <c:numCache>
                <c:ptCount val="21"/>
                <c:pt idx="0">
                  <c:v>20</c:v>
                </c:pt>
                <c:pt idx="1">
                  <c:v>16.18033988749895</c:v>
                </c:pt>
                <c:pt idx="2">
                  <c:v>6.18033988749895</c:v>
                </c:pt>
                <c:pt idx="3">
                  <c:v>-6.1803398874989455</c:v>
                </c:pt>
                <c:pt idx="4">
                  <c:v>-16.180339887498945</c:v>
                </c:pt>
                <c:pt idx="5">
                  <c:v>-20</c:v>
                </c:pt>
                <c:pt idx="6">
                  <c:v>-16.180339887498953</c:v>
                </c:pt>
                <c:pt idx="7">
                  <c:v>-6.180339887498953</c:v>
                </c:pt>
                <c:pt idx="8">
                  <c:v>6.180339887498944</c:v>
                </c:pt>
                <c:pt idx="9">
                  <c:v>16.180339887498945</c:v>
                </c:pt>
                <c:pt idx="10">
                  <c:v>20</c:v>
                </c:pt>
                <c:pt idx="11">
                  <c:v>16.180339887498974</c:v>
                </c:pt>
                <c:pt idx="12">
                  <c:v>6.180339887498956</c:v>
                </c:pt>
                <c:pt idx="13">
                  <c:v>-6.180339887498941</c:v>
                </c:pt>
                <c:pt idx="14">
                  <c:v>-16.180339887498945</c:v>
                </c:pt>
                <c:pt idx="15">
                  <c:v>-20</c:v>
                </c:pt>
                <c:pt idx="16">
                  <c:v>-16.180339887498953</c:v>
                </c:pt>
                <c:pt idx="17">
                  <c:v>-6.180339887498958</c:v>
                </c:pt>
                <c:pt idx="18">
                  <c:v>6.180339887498939</c:v>
                </c:pt>
                <c:pt idx="19">
                  <c:v>16.180339887498942</c:v>
                </c:pt>
                <c:pt idx="20">
                  <c:v>20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count!$B$16:$V$16</c:f>
              <c:numCache>
                <c:ptCount val="21"/>
                <c:pt idx="0">
                  <c:v>10</c:v>
                </c:pt>
                <c:pt idx="1">
                  <c:v>14.045084971874736</c:v>
                </c:pt>
                <c:pt idx="2">
                  <c:v>14.755282581475768</c:v>
                </c:pt>
                <c:pt idx="3">
                  <c:v>11.545084971874738</c:v>
                </c:pt>
                <c:pt idx="4">
                  <c:v>7.061073738537635</c:v>
                </c:pt>
                <c:pt idx="5">
                  <c:v>5</c:v>
                </c:pt>
                <c:pt idx="6">
                  <c:v>7.061073738537633</c:v>
                </c:pt>
                <c:pt idx="7">
                  <c:v>11.545084971874736</c:v>
                </c:pt>
                <c:pt idx="8">
                  <c:v>14.755282581475768</c:v>
                </c:pt>
                <c:pt idx="9">
                  <c:v>14.045084971874738</c:v>
                </c:pt>
                <c:pt idx="10">
                  <c:v>10.000000000000002</c:v>
                </c:pt>
                <c:pt idx="11">
                  <c:v>5.954915028125269</c:v>
                </c:pt>
                <c:pt idx="12">
                  <c:v>5.244717418524231</c:v>
                </c:pt>
                <c:pt idx="13">
                  <c:v>8.45491502812526</c:v>
                </c:pt>
                <c:pt idx="14">
                  <c:v>12.938926261462363</c:v>
                </c:pt>
                <c:pt idx="15">
                  <c:v>15</c:v>
                </c:pt>
                <c:pt idx="16">
                  <c:v>12.938926261462367</c:v>
                </c:pt>
                <c:pt idx="17">
                  <c:v>8.454915028125274</c:v>
                </c:pt>
                <c:pt idx="18">
                  <c:v>5.244717418524233</c:v>
                </c:pt>
                <c:pt idx="19">
                  <c:v>5.954915028125266</c:v>
                </c:pt>
                <c:pt idx="20">
                  <c:v>9.999999999999996</c:v>
                </c:pt>
              </c:numCache>
            </c:numRef>
          </c:val>
          <c:smooth val="1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count!$B$17:$V$17</c:f>
              <c:numCache>
                <c:ptCount val="21"/>
                <c:pt idx="0">
                  <c:v>30</c:v>
                </c:pt>
                <c:pt idx="1">
                  <c:v>34.8606797749979</c:v>
                </c:pt>
                <c:pt idx="2">
                  <c:v>29.752401253361814</c:v>
                </c:pt>
                <c:pt idx="3">
                  <c:v>17.500000000000007</c:v>
                </c:pt>
                <c:pt idx="4">
                  <c:v>5.146581595465992</c:v>
                </c:pt>
                <c:pt idx="5">
                  <c:v>0</c:v>
                </c:pt>
                <c:pt idx="6">
                  <c:v>5.146581595465985</c:v>
                </c:pt>
                <c:pt idx="7">
                  <c:v>17.499999999999996</c:v>
                </c:pt>
                <c:pt idx="8">
                  <c:v>29.75240125336181</c:v>
                </c:pt>
                <c:pt idx="9">
                  <c:v>34.86067977499789</c:v>
                </c:pt>
                <c:pt idx="10">
                  <c:v>30.000000000000004</c:v>
                </c:pt>
                <c:pt idx="11">
                  <c:v>17.500000000000043</c:v>
                </c:pt>
                <c:pt idx="12">
                  <c:v>2.608278521636093</c:v>
                </c:pt>
                <c:pt idx="13">
                  <c:v>-9.860679774997891</c:v>
                </c:pt>
                <c:pt idx="14">
                  <c:v>-17.507261370463887</c:v>
                </c:pt>
                <c:pt idx="15">
                  <c:v>-20</c:v>
                </c:pt>
                <c:pt idx="16">
                  <c:v>-17.50726137046389</c:v>
                </c:pt>
                <c:pt idx="17">
                  <c:v>-9.860679774997896</c:v>
                </c:pt>
                <c:pt idx="18">
                  <c:v>2.6082785216360715</c:v>
                </c:pt>
                <c:pt idx="19">
                  <c:v>17.499999999999993</c:v>
                </c:pt>
                <c:pt idx="20">
                  <c:v>29.999999999999993</c:v>
                </c:pt>
              </c:numCache>
            </c:numRef>
          </c:val>
          <c:smooth val="1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90406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D9D9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4225"/>
          <c:w val="0.98725"/>
          <c:h val="0.89925"/>
        </c:manualLayout>
      </c:layout>
      <c:lineChart>
        <c:grouping val="standard"/>
        <c:varyColors val="0"/>
        <c:ser>
          <c:idx val="3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count!$B$17:$V$17</c:f>
              <c:numCache>
                <c:ptCount val="21"/>
                <c:pt idx="0">
                  <c:v>30</c:v>
                </c:pt>
                <c:pt idx="1">
                  <c:v>34.8606797749979</c:v>
                </c:pt>
                <c:pt idx="2">
                  <c:v>29.752401253361814</c:v>
                </c:pt>
                <c:pt idx="3">
                  <c:v>17.500000000000007</c:v>
                </c:pt>
                <c:pt idx="4">
                  <c:v>5.146581595465992</c:v>
                </c:pt>
                <c:pt idx="5">
                  <c:v>0</c:v>
                </c:pt>
                <c:pt idx="6">
                  <c:v>5.146581595465985</c:v>
                </c:pt>
                <c:pt idx="7">
                  <c:v>17.499999999999996</c:v>
                </c:pt>
                <c:pt idx="8">
                  <c:v>29.75240125336181</c:v>
                </c:pt>
                <c:pt idx="9">
                  <c:v>34.86067977499789</c:v>
                </c:pt>
                <c:pt idx="10">
                  <c:v>30.000000000000004</c:v>
                </c:pt>
                <c:pt idx="11">
                  <c:v>17.500000000000043</c:v>
                </c:pt>
                <c:pt idx="12">
                  <c:v>2.608278521636093</c:v>
                </c:pt>
                <c:pt idx="13">
                  <c:v>-9.860679774997891</c:v>
                </c:pt>
                <c:pt idx="14">
                  <c:v>-17.507261370463887</c:v>
                </c:pt>
                <c:pt idx="15">
                  <c:v>-20</c:v>
                </c:pt>
                <c:pt idx="16">
                  <c:v>-17.50726137046389</c:v>
                </c:pt>
                <c:pt idx="17">
                  <c:v>-9.860679774997896</c:v>
                </c:pt>
                <c:pt idx="18">
                  <c:v>2.6082785216360715</c:v>
                </c:pt>
                <c:pt idx="19">
                  <c:v>17.499999999999993</c:v>
                </c:pt>
                <c:pt idx="20">
                  <c:v>29.999999999999993</c:v>
                </c:pt>
              </c:numCache>
            </c:numRef>
          </c:val>
          <c:smooth val="1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817342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D9D9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frekvenční spektrum</a:t>
            </a:r>
          </a:p>
        </c:rich>
      </c:tx>
      <c:layout>
        <c:manualLayout>
          <c:xMode val="factor"/>
          <c:yMode val="factor"/>
          <c:x val="-0.004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125"/>
          <c:w val="0.970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fourier!$A$3:$A$11</c:f>
              <c:strCache/>
            </c:strRef>
          </c:cat>
          <c:val>
            <c:numRef>
              <c:f>fourier!$B$3:$B$11</c:f>
              <c:numCache/>
            </c:numRef>
          </c:val>
        </c:ser>
        <c:overlap val="-27"/>
        <c:gapWidth val="219"/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32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6</xdr:row>
      <xdr:rowOff>152400</xdr:rowOff>
    </xdr:from>
    <xdr:to>
      <xdr:col>6</xdr:col>
      <xdr:colOff>9525</xdr:colOff>
      <xdr:row>26</xdr:row>
      <xdr:rowOff>57150</xdr:rowOff>
    </xdr:to>
    <xdr:graphicFrame>
      <xdr:nvGraphicFramePr>
        <xdr:cNvPr id="1" name="graf 1"/>
        <xdr:cNvGraphicFramePr/>
      </xdr:nvGraphicFramePr>
      <xdr:xfrm>
        <a:off x="628650" y="2124075"/>
        <a:ext cx="48482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7</xdr:row>
      <xdr:rowOff>152400</xdr:rowOff>
    </xdr:from>
    <xdr:to>
      <xdr:col>6</xdr:col>
      <xdr:colOff>9525</xdr:colOff>
      <xdr:row>27</xdr:row>
      <xdr:rowOff>57150</xdr:rowOff>
    </xdr:to>
    <xdr:graphicFrame>
      <xdr:nvGraphicFramePr>
        <xdr:cNvPr id="1" name="graf 1"/>
        <xdr:cNvGraphicFramePr/>
      </xdr:nvGraphicFramePr>
      <xdr:xfrm>
        <a:off x="628650" y="2286000"/>
        <a:ext cx="48482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7</xdr:col>
      <xdr:colOff>438150</xdr:colOff>
      <xdr:row>11</xdr:row>
      <xdr:rowOff>0</xdr:rowOff>
    </xdr:to>
    <xdr:graphicFrame>
      <xdr:nvGraphicFramePr>
        <xdr:cNvPr id="1" name="Graf 4"/>
        <xdr:cNvGraphicFramePr/>
      </xdr:nvGraphicFramePr>
      <xdr:xfrm>
        <a:off x="2257425" y="714375"/>
        <a:ext cx="4371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5" zoomScaleNormal="115" zoomScalePageLayoutView="0" workbookViewId="0" topLeftCell="A1">
      <selection activeCell="C30" sqref="C30"/>
    </sheetView>
  </sheetViews>
  <sheetFormatPr defaultColWidth="11.57421875" defaultRowHeight="12.75"/>
  <cols>
    <col min="1" max="1" width="9.7109375" style="31" customWidth="1"/>
    <col min="2" max="2" width="17.7109375" style="31" bestFit="1" customWidth="1"/>
    <col min="3" max="3" width="14.7109375" style="32" customWidth="1"/>
    <col min="4" max="4" width="11.57421875" style="32" customWidth="1"/>
    <col min="5" max="5" width="16.28125" style="32" customWidth="1"/>
    <col min="6" max="6" width="12.00390625" style="32" bestFit="1" customWidth="1"/>
    <col min="7" max="16384" width="11.57421875" style="31" customWidth="1"/>
  </cols>
  <sheetData>
    <row r="1" s="23" customFormat="1" ht="42" customHeight="1">
      <c r="A1" s="25" t="s">
        <v>51</v>
      </c>
    </row>
    <row r="3" spans="3:6" s="33" customFormat="1" ht="45.75" customHeight="1" thickBot="1">
      <c r="C3" s="35" t="s">
        <v>8</v>
      </c>
      <c r="D3" s="35" t="s">
        <v>14</v>
      </c>
      <c r="E3" s="35" t="s">
        <v>21</v>
      </c>
      <c r="F3" s="35" t="s">
        <v>15</v>
      </c>
    </row>
    <row r="4" spans="2:6" ht="18">
      <c r="B4" s="106" t="s">
        <v>9</v>
      </c>
      <c r="C4" s="36">
        <v>0</v>
      </c>
      <c r="D4" s="37">
        <v>1</v>
      </c>
      <c r="E4" s="37">
        <v>0</v>
      </c>
      <c r="F4" s="38">
        <v>15</v>
      </c>
    </row>
    <row r="5" spans="2:6" ht="18">
      <c r="B5" s="107" t="s">
        <v>10</v>
      </c>
      <c r="C5" s="39">
        <v>0</v>
      </c>
      <c r="D5" s="40">
        <v>2</v>
      </c>
      <c r="E5" s="40">
        <v>90</v>
      </c>
      <c r="F5" s="41">
        <v>20</v>
      </c>
    </row>
    <row r="6" spans="2:6" ht="18.75" thickBot="1">
      <c r="B6" s="105" t="s">
        <v>11</v>
      </c>
      <c r="C6" s="42">
        <v>10</v>
      </c>
      <c r="D6" s="43">
        <v>3</v>
      </c>
      <c r="E6" s="43">
        <v>0</v>
      </c>
      <c r="F6" s="44">
        <v>5</v>
      </c>
    </row>
    <row r="29" ht="12.75">
      <c r="A29" s="31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15" zoomScaleNormal="115" zoomScalePageLayoutView="0" workbookViewId="0" topLeftCell="A1">
      <selection activeCell="J17" sqref="J17"/>
    </sheetView>
  </sheetViews>
  <sheetFormatPr defaultColWidth="11.57421875" defaultRowHeight="12.75"/>
  <cols>
    <col min="1" max="1" width="9.7109375" style="31" customWidth="1"/>
    <col min="2" max="2" width="17.7109375" style="31" bestFit="1" customWidth="1"/>
    <col min="3" max="3" width="14.7109375" style="32" customWidth="1"/>
    <col min="4" max="4" width="11.57421875" style="32" customWidth="1"/>
    <col min="5" max="5" width="16.28125" style="32" customWidth="1"/>
    <col min="6" max="6" width="12.00390625" style="32" bestFit="1" customWidth="1"/>
    <col min="7" max="16384" width="11.57421875" style="31" customWidth="1"/>
  </cols>
  <sheetData>
    <row r="1" s="23" customFormat="1" ht="42" customHeight="1">
      <c r="A1" s="25" t="s">
        <v>51</v>
      </c>
    </row>
    <row r="4" spans="3:6" s="33" customFormat="1" ht="45.75" customHeight="1" thickBot="1">
      <c r="C4" s="35" t="s">
        <v>8</v>
      </c>
      <c r="D4" s="35" t="s">
        <v>14</v>
      </c>
      <c r="E4" s="35" t="s">
        <v>21</v>
      </c>
      <c r="F4" s="35" t="s">
        <v>15</v>
      </c>
    </row>
    <row r="5" spans="2:6" ht="18">
      <c r="B5" s="34" t="s">
        <v>9</v>
      </c>
      <c r="C5" s="36">
        <v>0</v>
      </c>
      <c r="D5" s="37">
        <v>1</v>
      </c>
      <c r="E5" s="37">
        <v>0</v>
      </c>
      <c r="F5" s="38">
        <v>15</v>
      </c>
    </row>
    <row r="6" spans="2:6" ht="18">
      <c r="B6" s="34" t="s">
        <v>10</v>
      </c>
      <c r="C6" s="39">
        <v>0</v>
      </c>
      <c r="D6" s="40">
        <v>2</v>
      </c>
      <c r="E6" s="40">
        <v>90</v>
      </c>
      <c r="F6" s="41">
        <v>20</v>
      </c>
    </row>
    <row r="7" spans="2:6" ht="18.75" thickBot="1">
      <c r="B7" s="34" t="s">
        <v>11</v>
      </c>
      <c r="C7" s="42">
        <v>10</v>
      </c>
      <c r="D7" s="43">
        <v>3</v>
      </c>
      <c r="E7" s="43">
        <v>0</v>
      </c>
      <c r="F7" s="44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:IV1"/>
    </sheetView>
  </sheetViews>
  <sheetFormatPr defaultColWidth="11.57421875" defaultRowHeight="12.75"/>
  <sheetData>
    <row r="1" s="23" customFormat="1" ht="42" customHeight="1">
      <c r="A1" s="25" t="s">
        <v>16</v>
      </c>
    </row>
    <row r="2" ht="12.75">
      <c r="U2" s="4"/>
    </row>
    <row r="4" spans="1:8" ht="18">
      <c r="A4" s="26" t="s">
        <v>17</v>
      </c>
      <c r="B4" s="24"/>
      <c r="C4" s="24"/>
      <c r="D4" s="24"/>
      <c r="F4" s="26" t="s">
        <v>20</v>
      </c>
      <c r="G4" s="24"/>
      <c r="H4" s="24"/>
    </row>
    <row r="5" spans="1:4" ht="13.5" thickBot="1">
      <c r="A5" s="7" t="s">
        <v>18</v>
      </c>
      <c r="B5" s="7" t="s">
        <v>0</v>
      </c>
      <c r="C5" s="7" t="s">
        <v>19</v>
      </c>
      <c r="D5" s="7" t="s">
        <v>5</v>
      </c>
    </row>
    <row r="6" spans="1:6" ht="12.75">
      <c r="A6" s="17">
        <f>input!C4</f>
        <v>0</v>
      </c>
      <c r="B6" s="1">
        <f>input!D4</f>
        <v>1</v>
      </c>
      <c r="C6" s="1">
        <f>input!E4</f>
        <v>0</v>
      </c>
      <c r="D6" s="18">
        <f>input!F4</f>
        <v>15</v>
      </c>
      <c r="F6" s="27">
        <f>(C6/180)*PI()</f>
        <v>0</v>
      </c>
    </row>
    <row r="7" spans="1:6" ht="12.75">
      <c r="A7" s="19">
        <f>input!C5</f>
        <v>0</v>
      </c>
      <c r="B7" s="2">
        <f>input!D5</f>
        <v>2</v>
      </c>
      <c r="C7" s="2">
        <f>input!E5</f>
        <v>90</v>
      </c>
      <c r="D7" s="20">
        <f>input!F5</f>
        <v>20</v>
      </c>
      <c r="F7" s="28">
        <f>(C7/180)*PI()</f>
        <v>1.5707963267948966</v>
      </c>
    </row>
    <row r="8" spans="1:6" ht="13.5" thickBot="1">
      <c r="A8" s="21">
        <f>input!C6</f>
        <v>10</v>
      </c>
      <c r="B8" s="3">
        <f>input!D6</f>
        <v>3</v>
      </c>
      <c r="C8" s="3">
        <f>input!E6</f>
        <v>0</v>
      </c>
      <c r="D8" s="22">
        <f>input!F6</f>
        <v>5</v>
      </c>
      <c r="F8" s="29">
        <f>(C8/180)*PI()</f>
        <v>0</v>
      </c>
    </row>
    <row r="12" spans="1:22" s="30" customFormat="1" ht="15.75">
      <c r="A12" s="45" t="s">
        <v>6</v>
      </c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L12" s="47">
        <v>11</v>
      </c>
      <c r="M12" s="47">
        <v>12</v>
      </c>
      <c r="N12" s="47">
        <v>13</v>
      </c>
      <c r="O12" s="47">
        <v>14</v>
      </c>
      <c r="P12" s="47">
        <v>15</v>
      </c>
      <c r="Q12" s="47">
        <v>16</v>
      </c>
      <c r="R12" s="47">
        <v>17</v>
      </c>
      <c r="S12" s="47">
        <v>18</v>
      </c>
      <c r="T12" s="47">
        <v>19</v>
      </c>
      <c r="U12" s="47">
        <v>20</v>
      </c>
      <c r="V12" s="47">
        <v>21</v>
      </c>
    </row>
    <row r="13" spans="1:22" s="46" customFormat="1" ht="15">
      <c r="A13" s="10" t="s">
        <v>7</v>
      </c>
      <c r="B13" s="11">
        <f aca="true" t="shared" si="0" ref="B13:V13">2*PI()*(B12-1)/20</f>
        <v>0</v>
      </c>
      <c r="C13" s="11">
        <f t="shared" si="0"/>
        <v>0.3141592653589793</v>
      </c>
      <c r="D13" s="11">
        <f t="shared" si="0"/>
        <v>0.6283185307179586</v>
      </c>
      <c r="E13" s="11">
        <f t="shared" si="0"/>
        <v>0.9424777960769379</v>
      </c>
      <c r="F13" s="11">
        <f t="shared" si="0"/>
        <v>1.2566370614359172</v>
      </c>
      <c r="G13" s="11">
        <f t="shared" si="0"/>
        <v>1.5707963267948966</v>
      </c>
      <c r="H13" s="11">
        <f t="shared" si="0"/>
        <v>1.8849555921538759</v>
      </c>
      <c r="I13" s="11">
        <f t="shared" si="0"/>
        <v>2.199114857512855</v>
      </c>
      <c r="J13" s="11">
        <f t="shared" si="0"/>
        <v>2.5132741228718345</v>
      </c>
      <c r="K13" s="11">
        <f t="shared" si="0"/>
        <v>2.827433388230814</v>
      </c>
      <c r="L13" s="11">
        <f t="shared" si="0"/>
        <v>3.141592653589793</v>
      </c>
      <c r="M13" s="11">
        <f t="shared" si="0"/>
        <v>3.455751918948772</v>
      </c>
      <c r="N13" s="11">
        <f t="shared" si="0"/>
        <v>3.7699111843077517</v>
      </c>
      <c r="O13" s="11">
        <f t="shared" si="0"/>
        <v>4.084070449666731</v>
      </c>
      <c r="P13" s="11">
        <f t="shared" si="0"/>
        <v>4.39822971502571</v>
      </c>
      <c r="Q13" s="11">
        <f t="shared" si="0"/>
        <v>4.71238898038469</v>
      </c>
      <c r="R13" s="11">
        <f t="shared" si="0"/>
        <v>5.026548245743669</v>
      </c>
      <c r="S13" s="11">
        <f t="shared" si="0"/>
        <v>5.340707511102648</v>
      </c>
      <c r="T13" s="11">
        <f t="shared" si="0"/>
        <v>5.654866776461628</v>
      </c>
      <c r="U13" s="11">
        <f t="shared" si="0"/>
        <v>5.969026041820607</v>
      </c>
      <c r="V13" s="11">
        <f t="shared" si="0"/>
        <v>6.283185307179586</v>
      </c>
    </row>
    <row r="14" spans="1:22" ht="15">
      <c r="A14" t="s">
        <v>22</v>
      </c>
      <c r="B14" s="12">
        <f>$A$6+$D$6*SIN(($B$6*B13)+$F$6)</f>
        <v>0</v>
      </c>
      <c r="C14" s="12">
        <f aca="true" t="shared" si="1" ref="C14:V14">$A$6+$D$6*SIN(($B$6*C13)+$F$6)</f>
        <v>4.635254915624211</v>
      </c>
      <c r="D14" s="12">
        <f t="shared" si="1"/>
        <v>8.816778784387097</v>
      </c>
      <c r="E14" s="12">
        <f t="shared" si="1"/>
        <v>12.135254915624213</v>
      </c>
      <c r="F14" s="12">
        <f t="shared" si="1"/>
        <v>14.265847744427303</v>
      </c>
      <c r="G14" s="12">
        <f t="shared" si="1"/>
        <v>15</v>
      </c>
      <c r="H14" s="12">
        <f t="shared" si="1"/>
        <v>14.265847744427305</v>
      </c>
      <c r="I14" s="12">
        <f t="shared" si="1"/>
        <v>12.135254915624213</v>
      </c>
      <c r="J14" s="12">
        <f t="shared" si="1"/>
        <v>8.816778784387099</v>
      </c>
      <c r="K14" s="12">
        <f t="shared" si="1"/>
        <v>4.635254915624213</v>
      </c>
      <c r="L14" s="12">
        <f t="shared" si="1"/>
        <v>1.83772268236293E-15</v>
      </c>
      <c r="M14" s="12">
        <f t="shared" si="1"/>
        <v>-4.635254915624204</v>
      </c>
      <c r="N14" s="12">
        <f t="shared" si="1"/>
        <v>-8.816778784387095</v>
      </c>
      <c r="O14" s="12">
        <f t="shared" si="1"/>
        <v>-12.13525491562421</v>
      </c>
      <c r="P14" s="12">
        <f t="shared" si="1"/>
        <v>-14.265847744427303</v>
      </c>
      <c r="Q14" s="12">
        <f t="shared" si="1"/>
        <v>-15</v>
      </c>
      <c r="R14" s="12">
        <f t="shared" si="1"/>
        <v>-14.265847744427305</v>
      </c>
      <c r="S14" s="12">
        <f t="shared" si="1"/>
        <v>-12.135254915624213</v>
      </c>
      <c r="T14" s="12">
        <f t="shared" si="1"/>
        <v>-8.8167787843871</v>
      </c>
      <c r="U14" s="12">
        <f t="shared" si="1"/>
        <v>-4.635254915624214</v>
      </c>
      <c r="V14" s="12">
        <f t="shared" si="1"/>
        <v>-3.67544536472586E-15</v>
      </c>
    </row>
    <row r="15" spans="1:22" ht="15">
      <c r="A15" t="s">
        <v>23</v>
      </c>
      <c r="B15" s="13">
        <f>$A$7+$D$7*SIN(($B$7*B13)+$F$7)</f>
        <v>20</v>
      </c>
      <c r="C15" s="13">
        <f aca="true" t="shared" si="2" ref="C15:V15">$A$7+$D$7*SIN(($B$7*C13)+$F$7)</f>
        <v>16.18033988749895</v>
      </c>
      <c r="D15" s="13">
        <f t="shared" si="2"/>
        <v>6.18033988749895</v>
      </c>
      <c r="E15" s="13">
        <f t="shared" si="2"/>
        <v>-6.1803398874989455</v>
      </c>
      <c r="F15" s="13">
        <f t="shared" si="2"/>
        <v>-16.180339887498945</v>
      </c>
      <c r="G15" s="13">
        <f t="shared" si="2"/>
        <v>-20</v>
      </c>
      <c r="H15" s="13">
        <f t="shared" si="2"/>
        <v>-16.180339887498953</v>
      </c>
      <c r="I15" s="13">
        <f t="shared" si="2"/>
        <v>-6.180339887498953</v>
      </c>
      <c r="J15" s="13">
        <f t="shared" si="2"/>
        <v>6.180339887498944</v>
      </c>
      <c r="K15" s="13">
        <f t="shared" si="2"/>
        <v>16.180339887498945</v>
      </c>
      <c r="L15" s="13">
        <f t="shared" si="2"/>
        <v>20</v>
      </c>
      <c r="M15" s="13">
        <f t="shared" si="2"/>
        <v>16.180339887498974</v>
      </c>
      <c r="N15" s="13">
        <f t="shared" si="2"/>
        <v>6.180339887498956</v>
      </c>
      <c r="O15" s="13">
        <f t="shared" si="2"/>
        <v>-6.180339887498941</v>
      </c>
      <c r="P15" s="13">
        <f t="shared" si="2"/>
        <v>-16.180339887498945</v>
      </c>
      <c r="Q15" s="13">
        <f t="shared" si="2"/>
        <v>-20</v>
      </c>
      <c r="R15" s="13">
        <f t="shared" si="2"/>
        <v>-16.180339887498953</v>
      </c>
      <c r="S15" s="13">
        <f t="shared" si="2"/>
        <v>-6.180339887498958</v>
      </c>
      <c r="T15" s="13">
        <f t="shared" si="2"/>
        <v>6.180339887498939</v>
      </c>
      <c r="U15" s="13">
        <f t="shared" si="2"/>
        <v>16.180339887498942</v>
      </c>
      <c r="V15" s="13">
        <f t="shared" si="2"/>
        <v>20</v>
      </c>
    </row>
    <row r="16" spans="1:22" ht="15">
      <c r="A16" t="s">
        <v>24</v>
      </c>
      <c r="B16" s="14">
        <f>$A$8+$D$8*SIN(($B$8*B13)+$F$8)</f>
        <v>10</v>
      </c>
      <c r="C16" s="14">
        <f aca="true" t="shared" si="3" ref="C16:V16">$A$8+$D$8*SIN(($B$8*C13)+$F$8)</f>
        <v>14.045084971874736</v>
      </c>
      <c r="D16" s="14">
        <f t="shared" si="3"/>
        <v>14.755282581475768</v>
      </c>
      <c r="E16" s="14">
        <f t="shared" si="3"/>
        <v>11.545084971874738</v>
      </c>
      <c r="F16" s="14">
        <f t="shared" si="3"/>
        <v>7.061073738537635</v>
      </c>
      <c r="G16" s="14">
        <f t="shared" si="3"/>
        <v>5</v>
      </c>
      <c r="H16" s="14">
        <f t="shared" si="3"/>
        <v>7.061073738537633</v>
      </c>
      <c r="I16" s="14">
        <f t="shared" si="3"/>
        <v>11.545084971874736</v>
      </c>
      <c r="J16" s="14">
        <f t="shared" si="3"/>
        <v>14.755282581475768</v>
      </c>
      <c r="K16" s="14">
        <f t="shared" si="3"/>
        <v>14.045084971874738</v>
      </c>
      <c r="L16" s="14">
        <f t="shared" si="3"/>
        <v>10.000000000000002</v>
      </c>
      <c r="M16" s="14">
        <f t="shared" si="3"/>
        <v>5.954915028125269</v>
      </c>
      <c r="N16" s="14">
        <f t="shared" si="3"/>
        <v>5.244717418524231</v>
      </c>
      <c r="O16" s="14">
        <f t="shared" si="3"/>
        <v>8.45491502812526</v>
      </c>
      <c r="P16" s="14">
        <f t="shared" si="3"/>
        <v>12.938926261462363</v>
      </c>
      <c r="Q16" s="14">
        <f t="shared" si="3"/>
        <v>15</v>
      </c>
      <c r="R16" s="14">
        <f t="shared" si="3"/>
        <v>12.938926261462367</v>
      </c>
      <c r="S16" s="14">
        <f t="shared" si="3"/>
        <v>8.454915028125274</v>
      </c>
      <c r="T16" s="14">
        <f t="shared" si="3"/>
        <v>5.244717418524233</v>
      </c>
      <c r="U16" s="14">
        <f t="shared" si="3"/>
        <v>5.954915028125266</v>
      </c>
      <c r="V16" s="14">
        <f t="shared" si="3"/>
        <v>9.999999999999996</v>
      </c>
    </row>
    <row r="17" spans="1:22" ht="15">
      <c r="A17" t="s">
        <v>25</v>
      </c>
      <c r="B17" s="15">
        <f aca="true" t="shared" si="4" ref="B17:V17">B16+B15+B14</f>
        <v>30</v>
      </c>
      <c r="C17" s="15">
        <f t="shared" si="4"/>
        <v>34.8606797749979</v>
      </c>
      <c r="D17" s="15">
        <f t="shared" si="4"/>
        <v>29.752401253361814</v>
      </c>
      <c r="E17" s="15">
        <f t="shared" si="4"/>
        <v>17.500000000000007</v>
      </c>
      <c r="F17" s="15">
        <f t="shared" si="4"/>
        <v>5.146581595465992</v>
      </c>
      <c r="G17" s="15">
        <f t="shared" si="4"/>
        <v>0</v>
      </c>
      <c r="H17" s="15">
        <f t="shared" si="4"/>
        <v>5.146581595465985</v>
      </c>
      <c r="I17" s="15">
        <f t="shared" si="4"/>
        <v>17.499999999999996</v>
      </c>
      <c r="J17" s="15">
        <f t="shared" si="4"/>
        <v>29.75240125336181</v>
      </c>
      <c r="K17" s="15">
        <f t="shared" si="4"/>
        <v>34.86067977499789</v>
      </c>
      <c r="L17" s="15">
        <f t="shared" si="4"/>
        <v>30.000000000000004</v>
      </c>
      <c r="M17" s="15">
        <f t="shared" si="4"/>
        <v>17.500000000000043</v>
      </c>
      <c r="N17" s="15">
        <f t="shared" si="4"/>
        <v>2.608278521636093</v>
      </c>
      <c r="O17" s="15">
        <f t="shared" si="4"/>
        <v>-9.860679774997891</v>
      </c>
      <c r="P17" s="15">
        <f t="shared" si="4"/>
        <v>-17.507261370463887</v>
      </c>
      <c r="Q17" s="15">
        <f t="shared" si="4"/>
        <v>-20</v>
      </c>
      <c r="R17" s="15">
        <f t="shared" si="4"/>
        <v>-17.50726137046389</v>
      </c>
      <c r="S17" s="15">
        <f t="shared" si="4"/>
        <v>-9.860679774997896</v>
      </c>
      <c r="T17" s="15">
        <f t="shared" si="4"/>
        <v>2.6082785216360715</v>
      </c>
      <c r="U17" s="15">
        <f t="shared" si="4"/>
        <v>17.499999999999993</v>
      </c>
      <c r="V17" s="16">
        <f t="shared" si="4"/>
        <v>29.999999999999993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zoomScale="115" zoomScaleNormal="115" zoomScalePageLayoutView="0" workbookViewId="0" topLeftCell="A1">
      <selection activeCell="D33" sqref="D33"/>
    </sheetView>
  </sheetViews>
  <sheetFormatPr defaultColWidth="9.140625" defaultRowHeight="12.75"/>
  <cols>
    <col min="1" max="1" width="18.7109375" style="0" customWidth="1"/>
    <col min="2" max="2" width="13.28125" style="2" customWidth="1"/>
    <col min="3" max="3" width="16.140625" style="2" customWidth="1"/>
    <col min="4" max="4" width="17.28125" style="2" bestFit="1" customWidth="1"/>
    <col min="8" max="8" width="10.57421875" style="0" bestFit="1" customWidth="1"/>
    <col min="9" max="9" width="18.421875" style="0" customWidth="1"/>
    <col min="29" max="16384" width="9.140625" style="2" customWidth="1"/>
  </cols>
  <sheetData>
    <row r="1" spans="1:256" s="23" customFormat="1" ht="42" customHeight="1">
      <c r="A1" s="25" t="s">
        <v>26</v>
      </c>
      <c r="B1" s="52"/>
      <c r="C1" s="52"/>
      <c r="D1" s="5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8" ht="13.5" thickBot="1">
      <c r="A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81" t="s">
        <v>2</v>
      </c>
      <c r="B3" s="82">
        <f>J4</f>
        <v>10.000000000000005</v>
      </c>
      <c r="C3"/>
      <c r="D3"/>
      <c r="G3" s="2"/>
      <c r="H3" s="2"/>
      <c r="I3" s="17"/>
      <c r="J3" s="76" t="s">
        <v>15</v>
      </c>
      <c r="K3" s="50" t="s">
        <v>3</v>
      </c>
      <c r="L3" s="77" t="s">
        <v>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2.25" thickBot="1">
      <c r="A4" s="81" t="s">
        <v>40</v>
      </c>
      <c r="B4" s="82">
        <f>B15</f>
        <v>15</v>
      </c>
      <c r="C4"/>
      <c r="D4"/>
      <c r="G4" s="2"/>
      <c r="H4" s="2"/>
      <c r="I4" s="78" t="s">
        <v>8</v>
      </c>
      <c r="J4" s="79">
        <f>K4*L4</f>
        <v>10.000000000000005</v>
      </c>
      <c r="K4" s="9">
        <f>1/20</f>
        <v>0.05</v>
      </c>
      <c r="L4" s="80">
        <f>SUM(J11:AC11)</f>
        <v>200.00000000000009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4" ht="15">
      <c r="A5" s="81" t="s">
        <v>41</v>
      </c>
      <c r="B5" s="82">
        <f>B17</f>
        <v>20</v>
      </c>
      <c r="C5"/>
      <c r="D5"/>
    </row>
    <row r="6" spans="1:4" ht="15">
      <c r="A6" s="81" t="s">
        <v>42</v>
      </c>
      <c r="B6" s="82">
        <f>B19</f>
        <v>5</v>
      </c>
      <c r="C6"/>
      <c r="D6"/>
    </row>
    <row r="7" spans="1:4" ht="15">
      <c r="A7" s="81" t="s">
        <v>43</v>
      </c>
      <c r="B7" s="82">
        <f>B21</f>
        <v>5.052478490102848E-15</v>
      </c>
      <c r="C7"/>
      <c r="D7"/>
    </row>
    <row r="8" spans="1:30" ht="15.75" thickBot="1">
      <c r="A8" s="81" t="s">
        <v>44</v>
      </c>
      <c r="B8" s="82">
        <f>B23</f>
        <v>3.612724269047593E-16</v>
      </c>
      <c r="C8"/>
      <c r="D8"/>
      <c r="AC8"/>
      <c r="AD8"/>
    </row>
    <row r="9" spans="1:30" ht="15">
      <c r="A9" s="81" t="s">
        <v>45</v>
      </c>
      <c r="B9" s="82">
        <f>B25</f>
        <v>1.1871394219624492E-14</v>
      </c>
      <c r="C9"/>
      <c r="D9"/>
      <c r="I9" s="83" t="s">
        <v>48</v>
      </c>
      <c r="J9" s="84">
        <f>count!B12</f>
        <v>1</v>
      </c>
      <c r="K9" s="84">
        <f>count!C12</f>
        <v>2</v>
      </c>
      <c r="L9" s="84">
        <f>count!D12</f>
        <v>3</v>
      </c>
      <c r="M9" s="84">
        <f>count!E12</f>
        <v>4</v>
      </c>
      <c r="N9" s="84">
        <f>count!F12</f>
        <v>5</v>
      </c>
      <c r="O9" s="84">
        <f>count!G12</f>
        <v>6</v>
      </c>
      <c r="P9" s="84">
        <f>count!H12</f>
        <v>7</v>
      </c>
      <c r="Q9" s="84">
        <f>count!I12</f>
        <v>8</v>
      </c>
      <c r="R9" s="84">
        <f>count!J12</f>
        <v>9</v>
      </c>
      <c r="S9" s="84">
        <f>count!K12</f>
        <v>10</v>
      </c>
      <c r="T9" s="84">
        <f>count!L12</f>
        <v>11</v>
      </c>
      <c r="U9" s="84">
        <f>count!M12</f>
        <v>12</v>
      </c>
      <c r="V9" s="84">
        <f>count!N12</f>
        <v>13</v>
      </c>
      <c r="W9" s="84">
        <f>count!O12</f>
        <v>14</v>
      </c>
      <c r="X9" s="84">
        <f>count!P12</f>
        <v>15</v>
      </c>
      <c r="Y9" s="84">
        <f>count!Q12</f>
        <v>16</v>
      </c>
      <c r="Z9" s="84">
        <f>count!R12</f>
        <v>17</v>
      </c>
      <c r="AA9" s="84">
        <f>count!S12</f>
        <v>18</v>
      </c>
      <c r="AB9" s="84">
        <f>count!T12</f>
        <v>19</v>
      </c>
      <c r="AC9" s="84">
        <f>count!U12</f>
        <v>20</v>
      </c>
      <c r="AD9" s="85">
        <f>count!V12</f>
        <v>21</v>
      </c>
    </row>
    <row r="10" spans="1:30" ht="15">
      <c r="A10" s="81" t="s">
        <v>46</v>
      </c>
      <c r="B10" s="82">
        <f>B27</f>
        <v>1.4683714196857927E-14</v>
      </c>
      <c r="C10"/>
      <c r="D10"/>
      <c r="I10" s="86" t="s">
        <v>49</v>
      </c>
      <c r="J10" s="52">
        <f>count!B13</f>
        <v>0</v>
      </c>
      <c r="K10" s="52">
        <f>count!C13</f>
        <v>0.3141592653589793</v>
      </c>
      <c r="L10" s="52">
        <f>count!D13</f>
        <v>0.6283185307179586</v>
      </c>
      <c r="M10" s="52">
        <f>count!E13</f>
        <v>0.9424777960769379</v>
      </c>
      <c r="N10" s="52">
        <f>count!F13</f>
        <v>1.2566370614359172</v>
      </c>
      <c r="O10" s="52">
        <f>count!G13</f>
        <v>1.5707963267948966</v>
      </c>
      <c r="P10" s="52">
        <f>count!H13</f>
        <v>1.8849555921538759</v>
      </c>
      <c r="Q10" s="52">
        <f>count!I13</f>
        <v>2.199114857512855</v>
      </c>
      <c r="R10" s="52">
        <f>count!J13</f>
        <v>2.5132741228718345</v>
      </c>
      <c r="S10" s="52">
        <f>count!K13</f>
        <v>2.827433388230814</v>
      </c>
      <c r="T10" s="52">
        <f>count!L13</f>
        <v>3.141592653589793</v>
      </c>
      <c r="U10" s="52">
        <f>count!M13</f>
        <v>3.455751918948772</v>
      </c>
      <c r="V10" s="52">
        <f>count!N13</f>
        <v>3.7699111843077517</v>
      </c>
      <c r="W10" s="52">
        <f>count!O13</f>
        <v>4.084070449666731</v>
      </c>
      <c r="X10" s="52">
        <f>count!P13</f>
        <v>4.39822971502571</v>
      </c>
      <c r="Y10" s="52">
        <f>count!Q13</f>
        <v>4.71238898038469</v>
      </c>
      <c r="Z10" s="52">
        <f>count!R13</f>
        <v>5.026548245743669</v>
      </c>
      <c r="AA10" s="52">
        <f>count!S13</f>
        <v>5.340707511102648</v>
      </c>
      <c r="AB10" s="52">
        <f>count!T13</f>
        <v>5.654866776461628</v>
      </c>
      <c r="AC10" s="52">
        <f>count!U13</f>
        <v>5.969026041820607</v>
      </c>
      <c r="AD10" s="87">
        <f>count!V13</f>
        <v>6.283185307179586</v>
      </c>
    </row>
    <row r="11" spans="1:30" ht="15.75" thickBot="1">
      <c r="A11" s="81" t="s">
        <v>47</v>
      </c>
      <c r="B11" s="82">
        <f>B29</f>
        <v>9.521338940926256E-15</v>
      </c>
      <c r="C11"/>
      <c r="D11"/>
      <c r="I11" s="88" t="s">
        <v>50</v>
      </c>
      <c r="J11" s="3">
        <f>count!B17</f>
        <v>30</v>
      </c>
      <c r="K11" s="3">
        <f>count!C17</f>
        <v>34.8606797749979</v>
      </c>
      <c r="L11" s="3">
        <f>count!D17</f>
        <v>29.752401253361814</v>
      </c>
      <c r="M11" s="3">
        <f>count!E17</f>
        <v>17.500000000000007</v>
      </c>
      <c r="N11" s="3">
        <f>count!F17</f>
        <v>5.146581595465992</v>
      </c>
      <c r="O11" s="3">
        <f>count!G17</f>
        <v>0</v>
      </c>
      <c r="P11" s="3">
        <f>count!H17</f>
        <v>5.146581595465985</v>
      </c>
      <c r="Q11" s="3">
        <f>count!I17</f>
        <v>17.499999999999996</v>
      </c>
      <c r="R11" s="3">
        <f>count!J17</f>
        <v>29.75240125336181</v>
      </c>
      <c r="S11" s="3">
        <f>count!K17</f>
        <v>34.86067977499789</v>
      </c>
      <c r="T11" s="3">
        <f>count!L17</f>
        <v>30.000000000000004</v>
      </c>
      <c r="U11" s="3">
        <f>count!M17</f>
        <v>17.500000000000043</v>
      </c>
      <c r="V11" s="3">
        <f>count!N17</f>
        <v>2.608278521636093</v>
      </c>
      <c r="W11" s="3">
        <f>count!O17</f>
        <v>-9.860679774997891</v>
      </c>
      <c r="X11" s="3">
        <f>count!P17</f>
        <v>-17.507261370463887</v>
      </c>
      <c r="Y11" s="3">
        <f>count!Q17</f>
        <v>-20</v>
      </c>
      <c r="Z11" s="3">
        <f>count!R17</f>
        <v>-17.50726137046389</v>
      </c>
      <c r="AA11" s="3">
        <f>count!S17</f>
        <v>-9.860679774997896</v>
      </c>
      <c r="AB11" s="3">
        <f>count!T17</f>
        <v>2.6082785216360715</v>
      </c>
      <c r="AC11" s="3">
        <f>count!U17</f>
        <v>17.499999999999993</v>
      </c>
      <c r="AD11" s="104">
        <f>count!V17</f>
        <v>29.999999999999993</v>
      </c>
    </row>
    <row r="12" ht="13.5" thickBot="1"/>
    <row r="13" spans="1:30" ht="15.75">
      <c r="A13" s="69"/>
      <c r="B13" s="70"/>
      <c r="C13" s="70"/>
      <c r="D13" s="1"/>
      <c r="E13" s="1"/>
      <c r="F13" s="1"/>
      <c r="G13" s="8"/>
      <c r="H13" s="8"/>
      <c r="I13" s="8"/>
      <c r="J13" s="71" t="s">
        <v>38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</row>
    <row r="14" spans="1:30" ht="16.5" thickBot="1">
      <c r="A14" s="73"/>
      <c r="B14" s="49" t="s">
        <v>15</v>
      </c>
      <c r="C14" s="49" t="s">
        <v>35</v>
      </c>
      <c r="D14" s="48" t="s">
        <v>36</v>
      </c>
      <c r="E14" s="49" t="s">
        <v>37</v>
      </c>
      <c r="F14" s="49" t="s">
        <v>37</v>
      </c>
      <c r="G14" s="51" t="s">
        <v>1</v>
      </c>
      <c r="H14" s="51" t="s">
        <v>39</v>
      </c>
      <c r="I14" s="48" t="s">
        <v>4</v>
      </c>
      <c r="J14" s="74">
        <v>1</v>
      </c>
      <c r="K14" s="74">
        <v>2</v>
      </c>
      <c r="L14" s="74">
        <v>3</v>
      </c>
      <c r="M14" s="74">
        <v>4</v>
      </c>
      <c r="N14" s="74">
        <v>5</v>
      </c>
      <c r="O14" s="74">
        <v>6</v>
      </c>
      <c r="P14" s="74">
        <v>7</v>
      </c>
      <c r="Q14" s="74">
        <v>8</v>
      </c>
      <c r="R14" s="74">
        <v>9</v>
      </c>
      <c r="S14" s="74">
        <v>10</v>
      </c>
      <c r="T14" s="74">
        <v>11</v>
      </c>
      <c r="U14" s="74">
        <v>12</v>
      </c>
      <c r="V14" s="74">
        <v>13</v>
      </c>
      <c r="W14" s="74">
        <v>14</v>
      </c>
      <c r="X14" s="74">
        <v>15</v>
      </c>
      <c r="Y14" s="74">
        <v>16</v>
      </c>
      <c r="Z14" s="74">
        <v>17</v>
      </c>
      <c r="AA14" s="74">
        <v>18</v>
      </c>
      <c r="AB14" s="74">
        <v>19</v>
      </c>
      <c r="AC14" s="74">
        <v>20</v>
      </c>
      <c r="AD14" s="75">
        <v>21</v>
      </c>
    </row>
    <row r="15" spans="1:30" ht="15.75">
      <c r="A15" s="57" t="s">
        <v>27</v>
      </c>
      <c r="B15" s="58">
        <f>SQRT(POWER(F15,2)+POWER(F16,2))</f>
        <v>15</v>
      </c>
      <c r="C15" s="59">
        <f>(D15/(2*PI()))*360</f>
        <v>89.99999999999997</v>
      </c>
      <c r="D15" s="1">
        <f>ATAN(F16/(F15+0.00000000000001))</f>
        <v>1.5707963267948961</v>
      </c>
      <c r="E15" s="97" t="s">
        <v>12</v>
      </c>
      <c r="F15" s="60">
        <f aca="true" t="shared" si="0" ref="F15:F30">G15*I15</f>
        <v>-3.552713678800501E-15</v>
      </c>
      <c r="G15" s="61">
        <f aca="true" t="shared" si="1" ref="G15:G30">2/20</f>
        <v>0.1</v>
      </c>
      <c r="H15" s="89">
        <v>1</v>
      </c>
      <c r="I15" s="101">
        <f aca="true" t="shared" si="2" ref="I15:I30">SUM(J15:AC15)</f>
        <v>-3.552713678800501E-14</v>
      </c>
      <c r="J15" s="93">
        <f aca="true" t="shared" si="3" ref="J15:AD15">J$11*COS(J$10*$H15)</f>
        <v>30</v>
      </c>
      <c r="K15" s="93">
        <f t="shared" si="3"/>
        <v>33.15447666249042</v>
      </c>
      <c r="L15" s="93">
        <f t="shared" si="3"/>
        <v>24.070198237432194</v>
      </c>
      <c r="M15" s="93">
        <f t="shared" si="3"/>
        <v>10.286241915118284</v>
      </c>
      <c r="N15" s="93">
        <f t="shared" si="3"/>
        <v>1.5903811759363227</v>
      </c>
      <c r="O15" s="93">
        <f t="shared" si="3"/>
        <v>0</v>
      </c>
      <c r="P15" s="93">
        <f t="shared" si="3"/>
        <v>-1.5903811759363198</v>
      </c>
      <c r="Q15" s="93">
        <f t="shared" si="3"/>
        <v>-10.286241915118277</v>
      </c>
      <c r="R15" s="93">
        <f t="shared" si="3"/>
        <v>-24.070198237432187</v>
      </c>
      <c r="S15" s="93">
        <f t="shared" si="3"/>
        <v>-33.15447666249041</v>
      </c>
      <c r="T15" s="93">
        <f t="shared" si="3"/>
        <v>-30.000000000000004</v>
      </c>
      <c r="U15" s="93">
        <f t="shared" si="3"/>
        <v>-16.64348903516523</v>
      </c>
      <c r="V15" s="93">
        <f t="shared" si="3"/>
        <v>-2.1101416500667636</v>
      </c>
      <c r="W15" s="93">
        <f t="shared" si="3"/>
        <v>5.795962149322424</v>
      </c>
      <c r="X15" s="93">
        <f t="shared" si="3"/>
        <v>5.410041288437376</v>
      </c>
      <c r="Y15" s="93">
        <f t="shared" si="3"/>
        <v>3.67544536472586E-15</v>
      </c>
      <c r="Z15" s="93">
        <f t="shared" si="3"/>
        <v>-5.4100412884373705</v>
      </c>
      <c r="AA15" s="93">
        <f t="shared" si="3"/>
        <v>-5.795962149322423</v>
      </c>
      <c r="AB15" s="93">
        <f t="shared" si="3"/>
        <v>2.110141650066746</v>
      </c>
      <c r="AC15" s="93">
        <f t="shared" si="3"/>
        <v>16.64348903516518</v>
      </c>
      <c r="AD15" s="95">
        <f t="shared" si="3"/>
        <v>29.999999999999993</v>
      </c>
    </row>
    <row r="16" spans="1:30" ht="16.5" thickBot="1">
      <c r="A16" s="62"/>
      <c r="B16" s="6"/>
      <c r="C16" s="6"/>
      <c r="D16" s="3"/>
      <c r="E16" s="98" t="s">
        <v>13</v>
      </c>
      <c r="F16" s="63">
        <f t="shared" si="0"/>
        <v>15</v>
      </c>
      <c r="G16" s="64">
        <f t="shared" si="1"/>
        <v>0.1</v>
      </c>
      <c r="H16" s="90">
        <v>1</v>
      </c>
      <c r="I16" s="102">
        <f t="shared" si="2"/>
        <v>150</v>
      </c>
      <c r="J16" s="94">
        <f aca="true" t="shared" si="4" ref="J16:AD16">J$11*SIN(J$10*$H16)</f>
        <v>0</v>
      </c>
      <c r="K16" s="94">
        <f t="shared" si="4"/>
        <v>10.772542485937368</v>
      </c>
      <c r="L16" s="94">
        <f t="shared" si="4"/>
        <v>17.48802267701417</v>
      </c>
      <c r="M16" s="94">
        <f t="shared" si="4"/>
        <v>14.157797401561586</v>
      </c>
      <c r="N16" s="94">
        <f t="shared" si="4"/>
        <v>4.89468996301264</v>
      </c>
      <c r="O16" s="94">
        <f t="shared" si="4"/>
        <v>0</v>
      </c>
      <c r="P16" s="94">
        <f t="shared" si="4"/>
        <v>4.894689963012634</v>
      </c>
      <c r="Q16" s="94">
        <f t="shared" si="4"/>
        <v>14.157797401561577</v>
      </c>
      <c r="R16" s="94">
        <f t="shared" si="4"/>
        <v>17.48802267701417</v>
      </c>
      <c r="S16" s="94">
        <f t="shared" si="4"/>
        <v>10.77254248593737</v>
      </c>
      <c r="T16" s="94">
        <f t="shared" si="4"/>
        <v>3.675445364725861E-15</v>
      </c>
      <c r="U16" s="94">
        <f t="shared" si="4"/>
        <v>-5.4077974015615835</v>
      </c>
      <c r="V16" s="94">
        <f t="shared" si="4"/>
        <v>-1.5331076488889095</v>
      </c>
      <c r="W16" s="94">
        <f t="shared" si="4"/>
        <v>7.977457514062626</v>
      </c>
      <c r="X16" s="94">
        <f t="shared" si="4"/>
        <v>16.650395008862098</v>
      </c>
      <c r="Y16" s="94">
        <f t="shared" si="4"/>
        <v>20</v>
      </c>
      <c r="Z16" s="94">
        <f t="shared" si="4"/>
        <v>16.650395008862105</v>
      </c>
      <c r="AA16" s="94">
        <f t="shared" si="4"/>
        <v>7.977457514062632</v>
      </c>
      <c r="AB16" s="94">
        <f t="shared" si="4"/>
        <v>-1.5331076488888977</v>
      </c>
      <c r="AC16" s="94">
        <f t="shared" si="4"/>
        <v>-5.407797401561581</v>
      </c>
      <c r="AD16" s="96">
        <f t="shared" si="4"/>
        <v>-7.350890729451718E-15</v>
      </c>
    </row>
    <row r="17" spans="1:30" ht="15.75">
      <c r="A17" s="67" t="s">
        <v>28</v>
      </c>
      <c r="B17" s="53">
        <f>SQRT(POWER(F17,2)+POWER(F18,2))</f>
        <v>20</v>
      </c>
      <c r="C17" s="54">
        <f>(D17/(2*PI()))*360</f>
        <v>5.088887490341624E-15</v>
      </c>
      <c r="D17" s="2">
        <f>ATAN(F18/(F17+0.00000000000001))</f>
        <v>8.881784197001248E-17</v>
      </c>
      <c r="E17" s="99" t="s">
        <v>12</v>
      </c>
      <c r="F17" s="55">
        <f t="shared" si="0"/>
        <v>20</v>
      </c>
      <c r="G17" s="56">
        <f t="shared" si="1"/>
        <v>0.1</v>
      </c>
      <c r="H17" s="91">
        <v>2</v>
      </c>
      <c r="I17" s="103">
        <f t="shared" si="2"/>
        <v>200</v>
      </c>
      <c r="J17" s="93">
        <f aca="true" t="shared" si="5" ref="J17:AD17">J$11*COS(J$10*$H17)</f>
        <v>30</v>
      </c>
      <c r="K17" s="93">
        <f t="shared" si="5"/>
        <v>28.202882373436317</v>
      </c>
      <c r="L17" s="93">
        <f t="shared" si="5"/>
        <v>9.193997610751287</v>
      </c>
      <c r="M17" s="93">
        <f t="shared" si="5"/>
        <v>-5.407797401561581</v>
      </c>
      <c r="N17" s="93">
        <f t="shared" si="5"/>
        <v>-4.163671973669318</v>
      </c>
      <c r="O17" s="93">
        <f t="shared" si="5"/>
        <v>0</v>
      </c>
      <c r="P17" s="93">
        <f t="shared" si="5"/>
        <v>-4.163671973669314</v>
      </c>
      <c r="Q17" s="93">
        <f t="shared" si="5"/>
        <v>-5.407797401561581</v>
      </c>
      <c r="R17" s="93">
        <f t="shared" si="5"/>
        <v>9.19399761075128</v>
      </c>
      <c r="S17" s="93">
        <f t="shared" si="5"/>
        <v>28.20288237343631</v>
      </c>
      <c r="T17" s="93">
        <f t="shared" si="5"/>
        <v>30.000000000000004</v>
      </c>
      <c r="U17" s="93">
        <f t="shared" si="5"/>
        <v>14.157797401561627</v>
      </c>
      <c r="V17" s="93">
        <f t="shared" si="5"/>
        <v>0.8060023892487175</v>
      </c>
      <c r="W17" s="93">
        <f t="shared" si="5"/>
        <v>3.047117626563678</v>
      </c>
      <c r="X17" s="93">
        <f t="shared" si="5"/>
        <v>14.163671973669313</v>
      </c>
      <c r="Y17" s="93">
        <f t="shared" si="5"/>
        <v>20</v>
      </c>
      <c r="Z17" s="93">
        <f t="shared" si="5"/>
        <v>14.163671973669324</v>
      </c>
      <c r="AA17" s="93">
        <f t="shared" si="5"/>
        <v>3.047117626563687</v>
      </c>
      <c r="AB17" s="93">
        <f t="shared" si="5"/>
        <v>0.806002389248709</v>
      </c>
      <c r="AC17" s="93">
        <f t="shared" si="5"/>
        <v>14.157797401561568</v>
      </c>
      <c r="AD17" s="95">
        <f t="shared" si="5"/>
        <v>29.999999999999993</v>
      </c>
    </row>
    <row r="18" spans="1:30" ht="16.5" thickBot="1">
      <c r="A18" s="68"/>
      <c r="B18" s="5"/>
      <c r="C18" s="5"/>
      <c r="E18" s="100" t="s">
        <v>13</v>
      </c>
      <c r="F18" s="65">
        <f t="shared" si="0"/>
        <v>1.7763568394002505E-15</v>
      </c>
      <c r="G18" s="66">
        <f t="shared" si="1"/>
        <v>0.1</v>
      </c>
      <c r="H18" s="92">
        <v>2</v>
      </c>
      <c r="I18" s="103">
        <f t="shared" si="2"/>
        <v>1.7763568394002505E-14</v>
      </c>
      <c r="J18" s="94">
        <f aca="true" t="shared" si="6" ref="J18:AD18">J$11*SIN(J$10*$H18)</f>
        <v>0</v>
      </c>
      <c r="K18" s="94">
        <f t="shared" si="6"/>
        <v>20.490593456634254</v>
      </c>
      <c r="L18" s="94">
        <f t="shared" si="6"/>
        <v>28.296215087437847</v>
      </c>
      <c r="M18" s="94">
        <f t="shared" si="6"/>
        <v>16.643489035165196</v>
      </c>
      <c r="N18" s="94">
        <f t="shared" si="6"/>
        <v>3.025084761534778</v>
      </c>
      <c r="O18" s="94">
        <f t="shared" si="6"/>
        <v>0</v>
      </c>
      <c r="P18" s="94">
        <f t="shared" si="6"/>
        <v>-3.0250847615347727</v>
      </c>
      <c r="Q18" s="94">
        <f t="shared" si="6"/>
        <v>-16.643489035165185</v>
      </c>
      <c r="R18" s="94">
        <f t="shared" si="6"/>
        <v>-28.296215087437847</v>
      </c>
      <c r="S18" s="94">
        <f t="shared" si="6"/>
        <v>-20.490593456634258</v>
      </c>
      <c r="T18" s="94">
        <f t="shared" si="6"/>
        <v>-7.350890729451722E-15</v>
      </c>
      <c r="U18" s="94">
        <f t="shared" si="6"/>
        <v>10.286241915118287</v>
      </c>
      <c r="V18" s="94">
        <f t="shared" si="6"/>
        <v>2.480620284314696</v>
      </c>
      <c r="W18" s="94">
        <f t="shared" si="6"/>
        <v>-9.378063755111574</v>
      </c>
      <c r="X18" s="94">
        <f t="shared" si="6"/>
        <v>-10.290510041588389</v>
      </c>
      <c r="Y18" s="94">
        <f t="shared" si="6"/>
        <v>-7.35089072945172E-15</v>
      </c>
      <c r="Z18" s="94">
        <f t="shared" si="6"/>
        <v>10.290510041588382</v>
      </c>
      <c r="AA18" s="94">
        <f t="shared" si="6"/>
        <v>9.378063755111576</v>
      </c>
      <c r="AB18" s="94">
        <f t="shared" si="6"/>
        <v>-2.480620284314676</v>
      </c>
      <c r="AC18" s="94">
        <f t="shared" si="6"/>
        <v>-10.286241915118282</v>
      </c>
      <c r="AD18" s="96">
        <f t="shared" si="6"/>
        <v>-1.4701781458903437E-14</v>
      </c>
    </row>
    <row r="19" spans="1:30" ht="15.75">
      <c r="A19" s="57" t="s">
        <v>30</v>
      </c>
      <c r="B19" s="58">
        <f>SQRT(POWER(F19,2)+POWER(F20,2))</f>
        <v>5</v>
      </c>
      <c r="C19" s="59">
        <f>(D19/(2*PI()))*360</f>
        <v>89.99999999999991</v>
      </c>
      <c r="D19" s="1">
        <f>ATAN(F20/(F19+0.00000000000001))</f>
        <v>1.5707963267948952</v>
      </c>
      <c r="E19" s="97" t="s">
        <v>12</v>
      </c>
      <c r="F19" s="60">
        <f t="shared" si="0"/>
        <v>-3.375077994860476E-15</v>
      </c>
      <c r="G19" s="61">
        <f t="shared" si="1"/>
        <v>0.1</v>
      </c>
      <c r="H19" s="89">
        <v>3</v>
      </c>
      <c r="I19" s="101">
        <f t="shared" si="2"/>
        <v>-3.375077994860476E-14</v>
      </c>
      <c r="J19" s="93">
        <f aca="true" t="shared" si="7" ref="J19:AD19">J$11*COS(J$10*$H19)</f>
        <v>30</v>
      </c>
      <c r="K19" s="93">
        <f t="shared" si="7"/>
        <v>20.490593456634254</v>
      </c>
      <c r="L19" s="93">
        <f t="shared" si="7"/>
        <v>-9.193997610751284</v>
      </c>
      <c r="M19" s="93">
        <f t="shared" si="7"/>
        <v>-16.643489035165192</v>
      </c>
      <c r="N19" s="93">
        <f t="shared" si="7"/>
        <v>-4.163671973669319</v>
      </c>
      <c r="O19" s="93">
        <f t="shared" si="7"/>
        <v>0</v>
      </c>
      <c r="P19" s="93">
        <f t="shared" si="7"/>
        <v>4.163671973669312</v>
      </c>
      <c r="Q19" s="93">
        <f t="shared" si="7"/>
        <v>16.643489035165185</v>
      </c>
      <c r="R19" s="93">
        <f t="shared" si="7"/>
        <v>9.193997610751294</v>
      </c>
      <c r="S19" s="93">
        <f t="shared" si="7"/>
        <v>-20.490593456634244</v>
      </c>
      <c r="T19" s="93">
        <f t="shared" si="7"/>
        <v>-30.000000000000004</v>
      </c>
      <c r="U19" s="93">
        <f t="shared" si="7"/>
        <v>-10.286241915118335</v>
      </c>
      <c r="V19" s="93">
        <f t="shared" si="7"/>
        <v>0.8060023892487156</v>
      </c>
      <c r="W19" s="93">
        <f t="shared" si="7"/>
        <v>-9.37806375511157</v>
      </c>
      <c r="X19" s="93">
        <f t="shared" si="7"/>
        <v>-14.16367197366932</v>
      </c>
      <c r="Y19" s="93">
        <f t="shared" si="7"/>
        <v>-1.102633609417758E-14</v>
      </c>
      <c r="Z19" s="93">
        <f t="shared" si="7"/>
        <v>14.163671973669315</v>
      </c>
      <c r="AA19" s="93">
        <f t="shared" si="7"/>
        <v>9.378063755111585</v>
      </c>
      <c r="AB19" s="93">
        <f t="shared" si="7"/>
        <v>-0.8060023892487118</v>
      </c>
      <c r="AC19" s="93">
        <f t="shared" si="7"/>
        <v>10.286241915118291</v>
      </c>
      <c r="AD19" s="95">
        <f t="shared" si="7"/>
        <v>29.999999999999993</v>
      </c>
    </row>
    <row r="20" spans="1:30" ht="16.5" thickBot="1">
      <c r="A20" s="62"/>
      <c r="B20" s="6"/>
      <c r="C20" s="6"/>
      <c r="D20" s="3"/>
      <c r="E20" s="98" t="s">
        <v>13</v>
      </c>
      <c r="F20" s="63">
        <f t="shared" si="0"/>
        <v>5</v>
      </c>
      <c r="G20" s="64">
        <f t="shared" si="1"/>
        <v>0.1</v>
      </c>
      <c r="H20" s="90">
        <v>3</v>
      </c>
      <c r="I20" s="102">
        <f t="shared" si="2"/>
        <v>50</v>
      </c>
      <c r="J20" s="94">
        <f aca="true" t="shared" si="8" ref="J20:AD20">J$11*SIN(J$10*$H20)</f>
        <v>0</v>
      </c>
      <c r="K20" s="94">
        <f t="shared" si="8"/>
        <v>28.202882373436317</v>
      </c>
      <c r="L20" s="94">
        <f t="shared" si="8"/>
        <v>28.29621508743785</v>
      </c>
      <c r="M20" s="94">
        <f t="shared" si="8"/>
        <v>5.4077974015615835</v>
      </c>
      <c r="N20" s="94">
        <f t="shared" si="8"/>
        <v>-3.0250847615347767</v>
      </c>
      <c r="O20" s="94">
        <f t="shared" si="8"/>
        <v>0</v>
      </c>
      <c r="P20" s="94">
        <f t="shared" si="8"/>
        <v>-3.025084761534774</v>
      </c>
      <c r="Q20" s="94">
        <f t="shared" si="8"/>
        <v>5.407797401561575</v>
      </c>
      <c r="R20" s="94">
        <f t="shared" si="8"/>
        <v>28.296215087437844</v>
      </c>
      <c r="S20" s="94">
        <f t="shared" si="8"/>
        <v>28.20288237343632</v>
      </c>
      <c r="T20" s="94">
        <f t="shared" si="8"/>
        <v>1.1026336094177582E-14</v>
      </c>
      <c r="U20" s="94">
        <f t="shared" si="8"/>
        <v>-14.157797401561591</v>
      </c>
      <c r="V20" s="94">
        <f t="shared" si="8"/>
        <v>-2.4806202843146963</v>
      </c>
      <c r="W20" s="94">
        <f t="shared" si="8"/>
        <v>3.047117626563686</v>
      </c>
      <c r="X20" s="94">
        <f t="shared" si="8"/>
        <v>-10.290510041588377</v>
      </c>
      <c r="Y20" s="94">
        <f t="shared" si="8"/>
        <v>-20</v>
      </c>
      <c r="Z20" s="94">
        <f t="shared" si="8"/>
        <v>-10.290510041588394</v>
      </c>
      <c r="AA20" s="94">
        <f t="shared" si="8"/>
        <v>3.04711762656366</v>
      </c>
      <c r="AB20" s="94">
        <f t="shared" si="8"/>
        <v>-2.480620284314675</v>
      </c>
      <c r="AC20" s="94">
        <f t="shared" si="8"/>
        <v>-14.157797401561563</v>
      </c>
      <c r="AD20" s="96">
        <f t="shared" si="8"/>
        <v>-2.2052672188355154E-14</v>
      </c>
    </row>
    <row r="21" spans="1:30" ht="15.75">
      <c r="A21" s="67" t="s">
        <v>29</v>
      </c>
      <c r="B21" s="53">
        <f>SQRT(POWER(F21,2)+POWER(F22,2))</f>
        <v>5.052478490102848E-15</v>
      </c>
      <c r="C21" s="54">
        <f>(D21/(2*PI()))*360</f>
        <v>24.55126560390046</v>
      </c>
      <c r="D21" s="2">
        <f>ATAN(F22/(F21+0.00000000000001))</f>
        <v>0.428500420319697</v>
      </c>
      <c r="E21" s="99" t="s">
        <v>12</v>
      </c>
      <c r="F21" s="55">
        <f t="shared" si="0"/>
        <v>8.881784197001252E-16</v>
      </c>
      <c r="G21" s="56">
        <f t="shared" si="1"/>
        <v>0.1</v>
      </c>
      <c r="H21" s="91">
        <v>4</v>
      </c>
      <c r="I21" s="103">
        <f t="shared" si="2"/>
        <v>8.881784197001252E-15</v>
      </c>
      <c r="J21" s="93">
        <f aca="true" t="shared" si="9" ref="J21:AD21">J$11*COS(J$10*$H21)</f>
        <v>30</v>
      </c>
      <c r="K21" s="93">
        <f t="shared" si="9"/>
        <v>10.77254248593737</v>
      </c>
      <c r="L21" s="93">
        <f t="shared" si="9"/>
        <v>-24.07019823743219</v>
      </c>
      <c r="M21" s="93">
        <f t="shared" si="9"/>
        <v>-14.157797401561588</v>
      </c>
      <c r="N21" s="93">
        <f t="shared" si="9"/>
        <v>1.5903811759363216</v>
      </c>
      <c r="O21" s="93">
        <f t="shared" si="9"/>
        <v>0</v>
      </c>
      <c r="P21" s="93">
        <f t="shared" si="9"/>
        <v>1.5903811759363218</v>
      </c>
      <c r="Q21" s="93">
        <f t="shared" si="9"/>
        <v>-14.157797401561574</v>
      </c>
      <c r="R21" s="93">
        <f t="shared" si="9"/>
        <v>-24.070198237432198</v>
      </c>
      <c r="S21" s="93">
        <f t="shared" si="9"/>
        <v>10.772542485937352</v>
      </c>
      <c r="T21" s="93">
        <f t="shared" si="9"/>
        <v>30.000000000000004</v>
      </c>
      <c r="U21" s="93">
        <f t="shared" si="9"/>
        <v>5.4077974015616315</v>
      </c>
      <c r="V21" s="93">
        <f t="shared" si="9"/>
        <v>-2.1101416500667622</v>
      </c>
      <c r="W21" s="93">
        <f t="shared" si="9"/>
        <v>7.97745751406263</v>
      </c>
      <c r="X21" s="93">
        <f t="shared" si="9"/>
        <v>-5.410041288437362</v>
      </c>
      <c r="Y21" s="93">
        <f t="shared" si="9"/>
        <v>-20</v>
      </c>
      <c r="Z21" s="93">
        <f t="shared" si="9"/>
        <v>-5.410041288437387</v>
      </c>
      <c r="AA21" s="93">
        <f t="shared" si="9"/>
        <v>7.977457514062626</v>
      </c>
      <c r="AB21" s="93">
        <f t="shared" si="9"/>
        <v>-2.110141650066747</v>
      </c>
      <c r="AC21" s="93">
        <f t="shared" si="9"/>
        <v>5.407797401561563</v>
      </c>
      <c r="AD21" s="95">
        <f t="shared" si="9"/>
        <v>29.999999999999993</v>
      </c>
    </row>
    <row r="22" spans="1:30" ht="16.5" thickBot="1">
      <c r="A22" s="68"/>
      <c r="B22" s="5"/>
      <c r="C22" s="5"/>
      <c r="E22" s="100" t="s">
        <v>13</v>
      </c>
      <c r="F22" s="65">
        <f t="shared" si="0"/>
        <v>4.973799150320702E-15</v>
      </c>
      <c r="G22" s="66">
        <f t="shared" si="1"/>
        <v>0.1</v>
      </c>
      <c r="H22" s="92">
        <v>4</v>
      </c>
      <c r="I22" s="103">
        <f t="shared" si="2"/>
        <v>4.973799150320701E-14</v>
      </c>
      <c r="J22" s="94">
        <f aca="true" t="shared" si="10" ref="J22:AD22">J$11*SIN(J$10*$H22)</f>
        <v>0</v>
      </c>
      <c r="K22" s="94">
        <f t="shared" si="10"/>
        <v>33.15447666249042</v>
      </c>
      <c r="L22" s="94">
        <f t="shared" si="10"/>
        <v>17.488022677014172</v>
      </c>
      <c r="M22" s="94">
        <f t="shared" si="10"/>
        <v>-10.286241915118282</v>
      </c>
      <c r="N22" s="94">
        <f t="shared" si="10"/>
        <v>-4.894689963012641</v>
      </c>
      <c r="O22" s="94">
        <f t="shared" si="10"/>
        <v>0</v>
      </c>
      <c r="P22" s="94">
        <f t="shared" si="10"/>
        <v>4.894689963012633</v>
      </c>
      <c r="Q22" s="94">
        <f t="shared" si="10"/>
        <v>10.286241915118282</v>
      </c>
      <c r="R22" s="94">
        <f t="shared" si="10"/>
        <v>-17.488022677014158</v>
      </c>
      <c r="S22" s="94">
        <f t="shared" si="10"/>
        <v>-33.15447666249042</v>
      </c>
      <c r="T22" s="94">
        <f t="shared" si="10"/>
        <v>-1.4701781458903443E-14</v>
      </c>
      <c r="U22" s="94">
        <f t="shared" si="10"/>
        <v>16.643489035165217</v>
      </c>
      <c r="V22" s="94">
        <f t="shared" si="10"/>
        <v>1.5331076488889108</v>
      </c>
      <c r="W22" s="94">
        <f t="shared" si="10"/>
        <v>5.795962149322417</v>
      </c>
      <c r="X22" s="94">
        <f t="shared" si="10"/>
        <v>16.6503950088621</v>
      </c>
      <c r="Y22" s="94">
        <f t="shared" si="10"/>
        <v>1.470178145890344E-14</v>
      </c>
      <c r="Z22" s="94">
        <f t="shared" si="10"/>
        <v>-16.650395008862098</v>
      </c>
      <c r="AA22" s="94">
        <f t="shared" si="10"/>
        <v>-5.795962149322432</v>
      </c>
      <c r="AB22" s="94">
        <f t="shared" si="10"/>
        <v>-1.5331076488888955</v>
      </c>
      <c r="AC22" s="94">
        <f t="shared" si="10"/>
        <v>-16.643489035165185</v>
      </c>
      <c r="AD22" s="96">
        <f t="shared" si="10"/>
        <v>-2.9403562917806874E-14</v>
      </c>
    </row>
    <row r="23" spans="1:30" ht="15.75">
      <c r="A23" s="57" t="s">
        <v>31</v>
      </c>
      <c r="B23" s="58">
        <f>SQRT(POWER(F23,2)+POWER(F24,2))</f>
        <v>3.612724269047593E-16</v>
      </c>
      <c r="C23" s="59">
        <f>(D23/(2*PI()))*360</f>
        <v>0</v>
      </c>
      <c r="D23" s="1">
        <f>ATAN(F24/(F23+0.00000000000001))</f>
        <v>0</v>
      </c>
      <c r="E23" s="97" t="s">
        <v>12</v>
      </c>
      <c r="F23" s="60">
        <f t="shared" si="0"/>
        <v>3.612724269047593E-16</v>
      </c>
      <c r="G23" s="61">
        <f t="shared" si="1"/>
        <v>0.1</v>
      </c>
      <c r="H23" s="89">
        <v>5</v>
      </c>
      <c r="I23" s="101">
        <f t="shared" si="2"/>
        <v>3.6127242690475925E-15</v>
      </c>
      <c r="J23" s="93">
        <f aca="true" t="shared" si="11" ref="J23:AD23">J$11*COS(J$10*$H23)</f>
        <v>30</v>
      </c>
      <c r="K23" s="93">
        <f t="shared" si="11"/>
        <v>2.1354753981701426E-15</v>
      </c>
      <c r="L23" s="93">
        <f t="shared" si="11"/>
        <v>-29.752401253361814</v>
      </c>
      <c r="M23" s="93">
        <f t="shared" si="11"/>
        <v>-3.2160146941351287E-15</v>
      </c>
      <c r="N23" s="93">
        <f t="shared" si="11"/>
        <v>5.146581595465992</v>
      </c>
      <c r="O23" s="93">
        <f t="shared" si="11"/>
        <v>0</v>
      </c>
      <c r="P23" s="93">
        <f t="shared" si="11"/>
        <v>-5.146581595465985</v>
      </c>
      <c r="Q23" s="93">
        <f t="shared" si="11"/>
        <v>-7.504034286315296E-15</v>
      </c>
      <c r="R23" s="93">
        <f t="shared" si="11"/>
        <v>29.75240125336181</v>
      </c>
      <c r="S23" s="93">
        <f t="shared" si="11"/>
        <v>1.9219278583531282E-14</v>
      </c>
      <c r="T23" s="93">
        <f t="shared" si="11"/>
        <v>-30.000000000000004</v>
      </c>
      <c r="U23" s="93">
        <f t="shared" si="11"/>
        <v>-4.287829856799996E-14</v>
      </c>
      <c r="V23" s="93">
        <f t="shared" si="11"/>
        <v>2.608278521636093</v>
      </c>
      <c r="W23" s="93">
        <f t="shared" si="11"/>
        <v>9.663568175506452E-15</v>
      </c>
      <c r="X23" s="93">
        <f t="shared" si="11"/>
        <v>17.507261370463887</v>
      </c>
      <c r="Y23" s="93">
        <f t="shared" si="11"/>
        <v>5.390436361163431E-14</v>
      </c>
      <c r="Z23" s="93">
        <f t="shared" si="11"/>
        <v>-17.50726137046389</v>
      </c>
      <c r="AA23" s="93">
        <f t="shared" si="11"/>
        <v>7.247408857368987E-15</v>
      </c>
      <c r="AB23" s="93">
        <f t="shared" si="11"/>
        <v>-2.6082785216360715</v>
      </c>
      <c r="AC23" s="93">
        <f t="shared" si="11"/>
        <v>-5.145433775236017E-14</v>
      </c>
      <c r="AD23" s="95">
        <f t="shared" si="11"/>
        <v>29.999999999999993</v>
      </c>
    </row>
    <row r="24" spans="1:30" ht="16.5" thickBot="1">
      <c r="A24" s="62"/>
      <c r="B24" s="6"/>
      <c r="C24" s="6"/>
      <c r="D24" s="3"/>
      <c r="E24" s="98" t="s">
        <v>13</v>
      </c>
      <c r="F24" s="63">
        <f t="shared" si="0"/>
        <v>0</v>
      </c>
      <c r="G24" s="64">
        <f t="shared" si="1"/>
        <v>0.1</v>
      </c>
      <c r="H24" s="90">
        <v>5</v>
      </c>
      <c r="I24" s="102">
        <f t="shared" si="2"/>
        <v>0</v>
      </c>
      <c r="J24" s="94">
        <f aca="true" t="shared" si="12" ref="J24:AD24">J$11*SIN(J$10*$H24)</f>
        <v>0</v>
      </c>
      <c r="K24" s="94">
        <f t="shared" si="12"/>
        <v>34.8606797749979</v>
      </c>
      <c r="L24" s="94">
        <f t="shared" si="12"/>
        <v>3.645110842537752E-15</v>
      </c>
      <c r="M24" s="94">
        <f t="shared" si="12"/>
        <v>-17.500000000000007</v>
      </c>
      <c r="N24" s="94">
        <f t="shared" si="12"/>
        <v>-1.2610652979492603E-15</v>
      </c>
      <c r="O24" s="94">
        <f t="shared" si="12"/>
        <v>0</v>
      </c>
      <c r="P24" s="94">
        <f t="shared" si="12"/>
        <v>1.8915979469238876E-15</v>
      </c>
      <c r="Q24" s="94">
        <f t="shared" si="12"/>
        <v>-17.499999999999996</v>
      </c>
      <c r="R24" s="94">
        <f t="shared" si="12"/>
        <v>-1.4580443370151004E-14</v>
      </c>
      <c r="S24" s="94">
        <f t="shared" si="12"/>
        <v>34.86067977499789</v>
      </c>
      <c r="T24" s="94">
        <f t="shared" si="12"/>
        <v>1.8377226823629303E-14</v>
      </c>
      <c r="U24" s="94">
        <f t="shared" si="12"/>
        <v>-17.500000000000043</v>
      </c>
      <c r="V24" s="94">
        <f t="shared" si="12"/>
        <v>-1.917317040452279E-15</v>
      </c>
      <c r="W24" s="94">
        <f t="shared" si="12"/>
        <v>-9.860679774997891</v>
      </c>
      <c r="X24" s="94">
        <f t="shared" si="12"/>
        <v>-1.501429595239364E-14</v>
      </c>
      <c r="Y24" s="94">
        <f t="shared" si="12"/>
        <v>20</v>
      </c>
      <c r="Z24" s="94">
        <f t="shared" si="12"/>
        <v>1.7159195374164164E-14</v>
      </c>
      <c r="AA24" s="94">
        <f t="shared" si="12"/>
        <v>-9.860679774997896</v>
      </c>
      <c r="AB24" s="94">
        <f t="shared" si="12"/>
        <v>2.8759755606783954E-15</v>
      </c>
      <c r="AC24" s="94">
        <f t="shared" si="12"/>
        <v>-17.499999999999993</v>
      </c>
      <c r="AD24" s="96">
        <f t="shared" si="12"/>
        <v>-3.6754453647258594E-14</v>
      </c>
    </row>
    <row r="25" spans="1:30" ht="15.75">
      <c r="A25" s="67" t="s">
        <v>32</v>
      </c>
      <c r="B25" s="53">
        <f>SQRT(POWER(F25,2)+POWER(F26,2))</f>
        <v>1.1871394219624492E-14</v>
      </c>
      <c r="C25" s="54">
        <f>(D25/(2*PI()))*360</f>
        <v>25.0301663897995</v>
      </c>
      <c r="D25" s="2">
        <f>ATAN(F26/(F25+0.00000000000001))</f>
        <v>0.43685881582402375</v>
      </c>
      <c r="E25" s="99" t="s">
        <v>12</v>
      </c>
      <c r="F25" s="55">
        <f t="shared" si="0"/>
        <v>8.260059303211165E-15</v>
      </c>
      <c r="G25" s="56">
        <f t="shared" si="1"/>
        <v>0.1</v>
      </c>
      <c r="H25" s="91">
        <v>6</v>
      </c>
      <c r="I25" s="103">
        <f t="shared" si="2"/>
        <v>8.260059303211165E-14</v>
      </c>
      <c r="J25" s="93">
        <f aca="true" t="shared" si="13" ref="J25:AD25">J$11*COS(J$10*$H25)</f>
        <v>30</v>
      </c>
      <c r="K25" s="93">
        <f t="shared" si="13"/>
        <v>-10.772542485937366</v>
      </c>
      <c r="L25" s="93">
        <f t="shared" si="13"/>
        <v>-24.070198237432198</v>
      </c>
      <c r="M25" s="93">
        <f t="shared" si="13"/>
        <v>14.157797401561584</v>
      </c>
      <c r="N25" s="93">
        <f t="shared" si="13"/>
        <v>1.590381175936324</v>
      </c>
      <c r="O25" s="93">
        <f t="shared" si="13"/>
        <v>0</v>
      </c>
      <c r="P25" s="93">
        <f t="shared" si="13"/>
        <v>1.5903811759363182</v>
      </c>
      <c r="Q25" s="93">
        <f t="shared" si="13"/>
        <v>14.15779740156158</v>
      </c>
      <c r="R25" s="93">
        <f t="shared" si="13"/>
        <v>-24.07019823743218</v>
      </c>
      <c r="S25" s="93">
        <f t="shared" si="13"/>
        <v>-10.77254248593739</v>
      </c>
      <c r="T25" s="93">
        <f t="shared" si="13"/>
        <v>30.000000000000004</v>
      </c>
      <c r="U25" s="93">
        <f t="shared" si="13"/>
        <v>-5.4077974015615204</v>
      </c>
      <c r="V25" s="93">
        <f t="shared" si="13"/>
        <v>-2.1101416500667645</v>
      </c>
      <c r="W25" s="93">
        <f t="shared" si="13"/>
        <v>-7.977457514062621</v>
      </c>
      <c r="X25" s="93">
        <f t="shared" si="13"/>
        <v>-5.41004128843739</v>
      </c>
      <c r="Y25" s="93">
        <f t="shared" si="13"/>
        <v>20</v>
      </c>
      <c r="Z25" s="93">
        <f t="shared" si="13"/>
        <v>-5.4100412884373545</v>
      </c>
      <c r="AA25" s="93">
        <f t="shared" si="13"/>
        <v>-7.9774575140626585</v>
      </c>
      <c r="AB25" s="93">
        <f t="shared" si="13"/>
        <v>-2.110141650066744</v>
      </c>
      <c r="AC25" s="93">
        <f t="shared" si="13"/>
        <v>-5.407797401561543</v>
      </c>
      <c r="AD25" s="95">
        <f t="shared" si="13"/>
        <v>29.999999999999993</v>
      </c>
    </row>
    <row r="26" spans="1:30" ht="16.5" thickBot="1">
      <c r="A26" s="68"/>
      <c r="B26" s="5"/>
      <c r="C26" s="5"/>
      <c r="E26" s="100" t="s">
        <v>13</v>
      </c>
      <c r="F26" s="65">
        <f t="shared" si="0"/>
        <v>8.526512829121203E-15</v>
      </c>
      <c r="G26" s="66">
        <f t="shared" si="1"/>
        <v>0.1</v>
      </c>
      <c r="H26" s="92">
        <v>6</v>
      </c>
      <c r="I26" s="103">
        <f t="shared" si="2"/>
        <v>8.526512829121202E-14</v>
      </c>
      <c r="J26" s="94">
        <f aca="true" t="shared" si="14" ref="J26:AD26">J$11*SIN(J$10*$H26)</f>
        <v>0</v>
      </c>
      <c r="K26" s="94">
        <f t="shared" si="14"/>
        <v>33.154476662490424</v>
      </c>
      <c r="L26" s="94">
        <f t="shared" si="14"/>
        <v>-17.488022677014165</v>
      </c>
      <c r="M26" s="94">
        <f t="shared" si="14"/>
        <v>-10.286241915118287</v>
      </c>
      <c r="N26" s="94">
        <f t="shared" si="14"/>
        <v>4.89468996301264</v>
      </c>
      <c r="O26" s="94">
        <f t="shared" si="14"/>
        <v>0</v>
      </c>
      <c r="P26" s="94">
        <f t="shared" si="14"/>
        <v>-4.894689963012635</v>
      </c>
      <c r="Q26" s="94">
        <f t="shared" si="14"/>
        <v>10.28624191511827</v>
      </c>
      <c r="R26" s="94">
        <f t="shared" si="14"/>
        <v>17.48802267701418</v>
      </c>
      <c r="S26" s="94">
        <f t="shared" si="14"/>
        <v>-33.15447666249041</v>
      </c>
      <c r="T26" s="94">
        <f t="shared" si="14"/>
        <v>-2.2052672188355163E-14</v>
      </c>
      <c r="U26" s="94">
        <f t="shared" si="14"/>
        <v>16.643489035165253</v>
      </c>
      <c r="V26" s="94">
        <f t="shared" si="14"/>
        <v>-1.533107648888908</v>
      </c>
      <c r="W26" s="94">
        <f t="shared" si="14"/>
        <v>5.79596214932243</v>
      </c>
      <c r="X26" s="94">
        <f t="shared" si="14"/>
        <v>-16.650395008862095</v>
      </c>
      <c r="Y26" s="94">
        <f t="shared" si="14"/>
        <v>-2.205267218835516E-14</v>
      </c>
      <c r="Z26" s="94">
        <f t="shared" si="14"/>
        <v>16.650395008862112</v>
      </c>
      <c r="AA26" s="94">
        <f t="shared" si="14"/>
        <v>-5.795962149322388</v>
      </c>
      <c r="AB26" s="94">
        <f t="shared" si="14"/>
        <v>1.5331076488889002</v>
      </c>
      <c r="AC26" s="94">
        <f t="shared" si="14"/>
        <v>-16.643489035165192</v>
      </c>
      <c r="AD26" s="96">
        <f t="shared" si="14"/>
        <v>-4.410534437671031E-14</v>
      </c>
    </row>
    <row r="27" spans="1:30" ht="15.75">
      <c r="A27" s="57" t="s">
        <v>33</v>
      </c>
      <c r="B27" s="58">
        <f>SQRT(POWER(F27,2)+POWER(F28,2))</f>
        <v>1.4683714196857927E-14</v>
      </c>
      <c r="C27" s="59">
        <f>(D27/(2*PI()))*360</f>
        <v>-20.713243563580566</v>
      </c>
      <c r="D27" s="1">
        <f>ATAN(F28/(F27+0.00000000000001))</f>
        <v>-0.36151429895200426</v>
      </c>
      <c r="E27" s="97" t="s">
        <v>12</v>
      </c>
      <c r="F27" s="60">
        <f t="shared" si="0"/>
        <v>1.2079226507921704E-14</v>
      </c>
      <c r="G27" s="61">
        <f t="shared" si="1"/>
        <v>0.1</v>
      </c>
      <c r="H27" s="89">
        <v>7</v>
      </c>
      <c r="I27" s="101">
        <f t="shared" si="2"/>
        <v>1.2079226507921703E-13</v>
      </c>
      <c r="J27" s="93">
        <f aca="true" t="shared" si="15" ref="J27:AD27">J$11*COS(J$10*$H27)</f>
        <v>30</v>
      </c>
      <c r="K27" s="93">
        <f t="shared" si="15"/>
        <v>-20.49059345663425</v>
      </c>
      <c r="L27" s="93">
        <f t="shared" si="15"/>
        <v>-9.19399761075129</v>
      </c>
      <c r="M27" s="93">
        <f t="shared" si="15"/>
        <v>16.643489035165196</v>
      </c>
      <c r="N27" s="93">
        <f t="shared" si="15"/>
        <v>-4.1636719736693175</v>
      </c>
      <c r="O27" s="93">
        <f t="shared" si="15"/>
        <v>0</v>
      </c>
      <c r="P27" s="93">
        <f t="shared" si="15"/>
        <v>4.163671973669314</v>
      </c>
      <c r="Q27" s="93">
        <f t="shared" si="15"/>
        <v>-16.64348903516518</v>
      </c>
      <c r="R27" s="93">
        <f t="shared" si="15"/>
        <v>9.193997610751266</v>
      </c>
      <c r="S27" s="93">
        <f t="shared" si="15"/>
        <v>20.490593456634322</v>
      </c>
      <c r="T27" s="93">
        <f t="shared" si="15"/>
        <v>-30.000000000000004</v>
      </c>
      <c r="U27" s="93">
        <f t="shared" si="15"/>
        <v>10.286241915118266</v>
      </c>
      <c r="V27" s="93">
        <f t="shared" si="15"/>
        <v>0.8060023892487193</v>
      </c>
      <c r="W27" s="93">
        <f t="shared" si="15"/>
        <v>9.378063755111581</v>
      </c>
      <c r="X27" s="93">
        <f t="shared" si="15"/>
        <v>-14.163671973669304</v>
      </c>
      <c r="Y27" s="93">
        <f t="shared" si="15"/>
        <v>9.799019234923989E-15</v>
      </c>
      <c r="Z27" s="93">
        <f t="shared" si="15"/>
        <v>14.163671973669334</v>
      </c>
      <c r="AA27" s="93">
        <f t="shared" si="15"/>
        <v>-9.378063755111567</v>
      </c>
      <c r="AB27" s="93">
        <f t="shared" si="15"/>
        <v>-0.8060023892486974</v>
      </c>
      <c r="AC27" s="93">
        <f t="shared" si="15"/>
        <v>-10.286241915118273</v>
      </c>
      <c r="AD27" s="95">
        <f t="shared" si="15"/>
        <v>29.999999999999993</v>
      </c>
    </row>
    <row r="28" spans="1:30" ht="16.5" thickBot="1">
      <c r="A28" s="62"/>
      <c r="B28" s="6"/>
      <c r="C28" s="6"/>
      <c r="D28" s="3"/>
      <c r="E28" s="98" t="s">
        <v>13</v>
      </c>
      <c r="F28" s="63">
        <f t="shared" si="0"/>
        <v>-8.348877145181177E-15</v>
      </c>
      <c r="G28" s="64">
        <f t="shared" si="1"/>
        <v>0.1</v>
      </c>
      <c r="H28" s="90">
        <v>7</v>
      </c>
      <c r="I28" s="102">
        <f t="shared" si="2"/>
        <v>-8.348877145181177E-14</v>
      </c>
      <c r="J28" s="94">
        <f aca="true" t="shared" si="16" ref="J28:AD28">J$11*SIN(J$10*$H28)</f>
        <v>0</v>
      </c>
      <c r="K28" s="94">
        <f t="shared" si="16"/>
        <v>28.202882373436317</v>
      </c>
      <c r="L28" s="94">
        <f t="shared" si="16"/>
        <v>-28.296215087437847</v>
      </c>
      <c r="M28" s="94">
        <f t="shared" si="16"/>
        <v>5.407797401561578</v>
      </c>
      <c r="N28" s="94">
        <f t="shared" si="16"/>
        <v>3.0250847615347785</v>
      </c>
      <c r="O28" s="94">
        <f t="shared" si="16"/>
        <v>0</v>
      </c>
      <c r="P28" s="94">
        <f t="shared" si="16"/>
        <v>3.025084761534771</v>
      </c>
      <c r="Q28" s="94">
        <f t="shared" si="16"/>
        <v>5.407797401561589</v>
      </c>
      <c r="R28" s="94">
        <f t="shared" si="16"/>
        <v>-28.29621508743785</v>
      </c>
      <c r="S28" s="94">
        <f t="shared" si="16"/>
        <v>28.20288237343626</v>
      </c>
      <c r="T28" s="94">
        <f t="shared" si="16"/>
        <v>2.5728117553081023E-14</v>
      </c>
      <c r="U28" s="94">
        <f t="shared" si="16"/>
        <v>-14.157797401561641</v>
      </c>
      <c r="V28" s="94">
        <f t="shared" si="16"/>
        <v>2.480620284314695</v>
      </c>
      <c r="W28" s="94">
        <f t="shared" si="16"/>
        <v>3.047117626563654</v>
      </c>
      <c r="X28" s="94">
        <f t="shared" si="16"/>
        <v>10.290510041588401</v>
      </c>
      <c r="Y28" s="94">
        <f t="shared" si="16"/>
        <v>-20</v>
      </c>
      <c r="Z28" s="94">
        <f t="shared" si="16"/>
        <v>10.290510041588368</v>
      </c>
      <c r="AA28" s="94">
        <f t="shared" si="16"/>
        <v>3.047117626563713</v>
      </c>
      <c r="AB28" s="94">
        <f t="shared" si="16"/>
        <v>2.48062028431468</v>
      </c>
      <c r="AC28" s="94">
        <f t="shared" si="16"/>
        <v>-14.157797401561577</v>
      </c>
      <c r="AD28" s="96">
        <f t="shared" si="16"/>
        <v>-5.145623510616203E-14</v>
      </c>
    </row>
    <row r="29" spans="1:30" ht="15.75">
      <c r="A29" s="67" t="s">
        <v>34</v>
      </c>
      <c r="B29" s="53">
        <f>SQRT(POWER(F29,2)+POWER(F30,2))</f>
        <v>9.521338940926256E-15</v>
      </c>
      <c r="C29" s="54">
        <f>(D29/(2*PI()))*360</f>
        <v>39.49962641802251</v>
      </c>
      <c r="D29" s="2">
        <f>ATAN(F30/(F29+0.00000000000001))</f>
        <v>0.6893985343022269</v>
      </c>
      <c r="E29" s="99" t="s">
        <v>12</v>
      </c>
      <c r="F29" s="55">
        <f t="shared" si="0"/>
        <v>1.4210854715202005E-15</v>
      </c>
      <c r="G29" s="56">
        <f t="shared" si="1"/>
        <v>0.1</v>
      </c>
      <c r="H29" s="91">
        <v>8</v>
      </c>
      <c r="I29" s="103">
        <f t="shared" si="2"/>
        <v>1.4210854715202004E-14</v>
      </c>
      <c r="J29" s="93">
        <f aca="true" t="shared" si="17" ref="J29:AD29">J$11*COS(J$10*$H29)</f>
        <v>30</v>
      </c>
      <c r="K29" s="93">
        <f t="shared" si="17"/>
        <v>-28.202882373436314</v>
      </c>
      <c r="L29" s="93">
        <f t="shared" si="17"/>
        <v>9.19399761075128</v>
      </c>
      <c r="M29" s="93">
        <f t="shared" si="17"/>
        <v>5.407797401561587</v>
      </c>
      <c r="N29" s="93">
        <f t="shared" si="17"/>
        <v>-4.16367197366932</v>
      </c>
      <c r="O29" s="93">
        <f t="shared" si="17"/>
        <v>0</v>
      </c>
      <c r="P29" s="93">
        <f t="shared" si="17"/>
        <v>-4.163671973669311</v>
      </c>
      <c r="Q29" s="93">
        <f t="shared" si="17"/>
        <v>5.4077974015615675</v>
      </c>
      <c r="R29" s="93">
        <f t="shared" si="17"/>
        <v>9.193997610751307</v>
      </c>
      <c r="S29" s="93">
        <f t="shared" si="17"/>
        <v>-28.202882373436328</v>
      </c>
      <c r="T29" s="93">
        <f t="shared" si="17"/>
        <v>30.000000000000004</v>
      </c>
      <c r="U29" s="93">
        <f t="shared" si="17"/>
        <v>-14.157797401561567</v>
      </c>
      <c r="V29" s="93">
        <f t="shared" si="17"/>
        <v>0.8060023892487137</v>
      </c>
      <c r="W29" s="93">
        <f t="shared" si="17"/>
        <v>-3.047117626563693</v>
      </c>
      <c r="X29" s="93">
        <f t="shared" si="17"/>
        <v>14.16367197366933</v>
      </c>
      <c r="Y29" s="93">
        <f t="shared" si="17"/>
        <v>-20</v>
      </c>
      <c r="Z29" s="93">
        <f t="shared" si="17"/>
        <v>14.163671973669302</v>
      </c>
      <c r="AA29" s="93">
        <f t="shared" si="17"/>
        <v>-3.0471176265636672</v>
      </c>
      <c r="AB29" s="93">
        <f t="shared" si="17"/>
        <v>0.8060023892487145</v>
      </c>
      <c r="AC29" s="93">
        <f t="shared" si="17"/>
        <v>-14.157797401561593</v>
      </c>
      <c r="AD29" s="95">
        <f t="shared" si="17"/>
        <v>29.999999999999993</v>
      </c>
    </row>
    <row r="30" spans="1:30" ht="16.5" thickBot="1">
      <c r="A30" s="62"/>
      <c r="B30" s="6"/>
      <c r="C30" s="6"/>
      <c r="D30" s="3"/>
      <c r="E30" s="98" t="s">
        <v>13</v>
      </c>
      <c r="F30" s="63">
        <f t="shared" si="0"/>
        <v>9.414691248821329E-15</v>
      </c>
      <c r="G30" s="64">
        <f t="shared" si="1"/>
        <v>0.1</v>
      </c>
      <c r="H30" s="90">
        <v>8</v>
      </c>
      <c r="I30" s="102">
        <f t="shared" si="2"/>
        <v>9.414691248821327E-14</v>
      </c>
      <c r="J30" s="94">
        <f aca="true" t="shared" si="18" ref="J30:AD30">J$11*SIN(J$10*$H30)</f>
        <v>0</v>
      </c>
      <c r="K30" s="94">
        <f t="shared" si="18"/>
        <v>20.490593456634258</v>
      </c>
      <c r="L30" s="94">
        <f t="shared" si="18"/>
        <v>-28.29621508743785</v>
      </c>
      <c r="M30" s="94">
        <f t="shared" si="18"/>
        <v>16.643489035165192</v>
      </c>
      <c r="N30" s="94">
        <f t="shared" si="18"/>
        <v>-3.0250847615347753</v>
      </c>
      <c r="O30" s="94">
        <f t="shared" si="18"/>
        <v>0</v>
      </c>
      <c r="P30" s="94">
        <f t="shared" si="18"/>
        <v>3.0250847615347753</v>
      </c>
      <c r="Q30" s="94">
        <f t="shared" si="18"/>
        <v>-16.64348903516519</v>
      </c>
      <c r="R30" s="94">
        <f t="shared" si="18"/>
        <v>28.296215087437837</v>
      </c>
      <c r="S30" s="94">
        <f t="shared" si="18"/>
        <v>-20.490593456634226</v>
      </c>
      <c r="T30" s="94">
        <f t="shared" si="18"/>
        <v>-2.9403562917806887E-14</v>
      </c>
      <c r="U30" s="94">
        <f t="shared" si="18"/>
        <v>10.28624191511837</v>
      </c>
      <c r="V30" s="94">
        <f t="shared" si="18"/>
        <v>-2.4806202843146967</v>
      </c>
      <c r="W30" s="94">
        <f t="shared" si="18"/>
        <v>-9.378063755111569</v>
      </c>
      <c r="X30" s="94">
        <f t="shared" si="18"/>
        <v>10.290510041588366</v>
      </c>
      <c r="Y30" s="94">
        <f t="shared" si="18"/>
        <v>2.940356291780688E-14</v>
      </c>
      <c r="Z30" s="94">
        <f t="shared" si="18"/>
        <v>-10.290510041588409</v>
      </c>
      <c r="AA30" s="94">
        <f t="shared" si="18"/>
        <v>9.378063755111583</v>
      </c>
      <c r="AB30" s="94">
        <f t="shared" si="18"/>
        <v>2.480620284314674</v>
      </c>
      <c r="AC30" s="94">
        <f t="shared" si="18"/>
        <v>-10.286241915118248</v>
      </c>
      <c r="AD30" s="96">
        <f t="shared" si="18"/>
        <v>-5.880712583561375E-14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asterX</cp:lastModifiedBy>
  <dcterms:modified xsi:type="dcterms:W3CDTF">2021-08-19T21:18:11Z</dcterms:modified>
  <cp:category/>
  <cp:version/>
  <cp:contentType/>
  <cp:contentStatus/>
</cp:coreProperties>
</file>